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F9348271-8D0C-4DC5-A5D8-7515C9E18E5B}" xr6:coauthVersionLast="36" xr6:coauthVersionMax="36" xr10:uidLastSave="{00000000-0000-0000-0000-000000000000}"/>
  <bookViews>
    <workbookView xWindow="0" yWindow="0" windowWidth="28800" windowHeight="11625" xr2:uid="{FBC889FA-051D-4651-B67E-F65F04B42501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H26" i="3"/>
  <c r="E26" i="3" s="1"/>
  <c r="AH25" i="3"/>
  <c r="AE25" i="3"/>
  <c r="AB25" i="3"/>
  <c r="Y25" i="3"/>
  <c r="V25" i="3"/>
  <c r="S25" i="3"/>
  <c r="P25" i="3"/>
  <c r="M25" i="3"/>
  <c r="I25" i="3"/>
  <c r="H25" i="3"/>
  <c r="F25" i="3"/>
  <c r="AH24" i="3"/>
  <c r="AE24" i="3"/>
  <c r="AB24" i="3"/>
  <c r="Y24" i="3"/>
  <c r="V24" i="3"/>
  <c r="S24" i="3"/>
  <c r="P24" i="3"/>
  <c r="M24" i="3"/>
  <c r="I24" i="3"/>
  <c r="J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E18" i="3"/>
  <c r="AH17" i="3"/>
  <c r="AE17" i="3"/>
  <c r="AB17" i="3"/>
  <c r="Y17" i="3"/>
  <c r="V17" i="3"/>
  <c r="S17" i="3"/>
  <c r="P17" i="3"/>
  <c r="M17" i="3"/>
  <c r="I17" i="3"/>
  <c r="H17" i="3"/>
  <c r="F17" i="3"/>
  <c r="AH16" i="3"/>
  <c r="AE16" i="3"/>
  <c r="AB16" i="3"/>
  <c r="Y16" i="3"/>
  <c r="V16" i="3"/>
  <c r="S16" i="3"/>
  <c r="P16" i="3"/>
  <c r="M16" i="3"/>
  <c r="I16" i="3"/>
  <c r="J16" i="3" s="1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M14" i="3"/>
  <c r="I14" i="3"/>
  <c r="J14" i="3" s="1"/>
  <c r="H14" i="3"/>
  <c r="E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M10" i="3"/>
  <c r="I10" i="3"/>
  <c r="H10" i="3"/>
  <c r="E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E9" i="3"/>
  <c r="S9" i="3"/>
  <c r="AH9" i="3"/>
  <c r="AB9" i="3"/>
  <c r="Y9" i="3"/>
  <c r="V9" i="3"/>
  <c r="P9" i="3"/>
  <c r="M9" i="3"/>
  <c r="I9" i="3"/>
  <c r="J9" i="3"/>
  <c r="C118" i="2"/>
  <c r="C111" i="2"/>
  <c r="C110" i="2"/>
  <c r="C108" i="2" s="1"/>
  <c r="D107" i="2" s="1"/>
  <c r="E108" i="2" s="1"/>
  <c r="C109" i="2"/>
  <c r="D102" i="2"/>
  <c r="D101" i="2"/>
  <c r="D100" i="2"/>
  <c r="D97" i="2"/>
  <c r="C92" i="2"/>
  <c r="E92" i="2" s="1"/>
  <c r="C81" i="2"/>
  <c r="E81" i="2" s="1"/>
  <c r="C73" i="2"/>
  <c r="D72" i="2" s="1"/>
  <c r="E73" i="2" s="1"/>
  <c r="D70" i="2"/>
  <c r="C50" i="2"/>
  <c r="D49" i="2" s="1"/>
  <c r="E50" i="2" s="1"/>
  <c r="C45" i="2"/>
  <c r="C44" i="2"/>
  <c r="D43" i="2" s="1"/>
  <c r="E44" i="2" s="1"/>
  <c r="C37" i="2"/>
  <c r="E37" i="2" s="1"/>
  <c r="D35" i="2"/>
  <c r="C18" i="2"/>
  <c r="D17" i="2" s="1"/>
  <c r="E18" i="2" s="1"/>
  <c r="C8" i="2"/>
  <c r="E8" i="2" s="1"/>
  <c r="D4" i="2" l="1"/>
  <c r="E4" i="2" s="1"/>
  <c r="J12" i="3"/>
  <c r="J20" i="3"/>
  <c r="J13" i="3"/>
  <c r="J19" i="3"/>
  <c r="J27" i="3"/>
  <c r="J23" i="3"/>
  <c r="J17" i="3"/>
  <c r="J18" i="3"/>
  <c r="J21" i="3"/>
  <c r="J22" i="3"/>
  <c r="J25" i="3"/>
  <c r="J26" i="3"/>
  <c r="H9" i="3"/>
  <c r="F10" i="3"/>
  <c r="J10" i="3"/>
  <c r="F12" i="3"/>
  <c r="G12" i="3" s="1"/>
  <c r="F14" i="3"/>
  <c r="G14" i="3" s="1"/>
  <c r="F16" i="3"/>
  <c r="G16" i="3" s="1"/>
  <c r="F18" i="3"/>
  <c r="G18" i="3" s="1"/>
  <c r="F20" i="3"/>
  <c r="G20" i="3" s="1"/>
  <c r="F22" i="3"/>
  <c r="G22" i="3" s="1"/>
  <c r="F24" i="3"/>
  <c r="G24" i="3" s="1"/>
  <c r="F26" i="3"/>
  <c r="G26" i="3" s="1"/>
  <c r="E11" i="3"/>
  <c r="G11" i="3" s="1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E27" i="3"/>
  <c r="G27" i="3" s="1"/>
  <c r="D68" i="2"/>
  <c r="E69" i="2" s="1"/>
  <c r="D64" i="2" l="1"/>
  <c r="E5" i="2"/>
  <c r="F9" i="3"/>
  <c r="E9" i="3"/>
  <c r="G9" i="3"/>
  <c r="G10" i="3"/>
  <c r="D124" i="2"/>
  <c r="E68" i="2"/>
</calcChain>
</file>

<file path=xl/sharedStrings.xml><?xml version="1.0" encoding="utf-8"?>
<sst xmlns="http://schemas.openxmlformats.org/spreadsheetml/2006/main" count="115" uniqueCount="84">
  <si>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</si>
  <si>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</si>
  <si>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</si>
  <si>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</si>
  <si>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</si>
  <si>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</si>
  <si>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</si>
  <si>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</si>
  <si>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Гідрохлорид натрію для басейну</t>
  </si>
  <si>
    <t>Будівельні матеріали</t>
  </si>
  <si>
    <t xml:space="preserve">Сантехніка </t>
  </si>
  <si>
    <t xml:space="preserve">Миючі засоби    </t>
  </si>
  <si>
    <t>Меблі</t>
  </si>
  <si>
    <t>Бензин</t>
  </si>
  <si>
    <t>Запчастини</t>
  </si>
  <si>
    <t>до комп.техніки</t>
  </si>
  <si>
    <t>Ін.матеріали</t>
  </si>
  <si>
    <t xml:space="preserve">каністра </t>
  </si>
  <si>
    <t>лічильник вода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</si>
  <si>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</si>
  <si>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</si>
  <si>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</si>
  <si>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</si>
  <si>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</si>
  <si>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</si>
  <si>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</si>
  <si>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</si>
  <si>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</si>
  <si>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</si>
  <si>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</si>
  <si>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</si>
  <si>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</si>
  <si>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</si>
  <si>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 xml:space="preserve">Вивіз сміття ВУКГ вивіз листя 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</si>
  <si>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</si>
  <si>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</si>
  <si>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</si>
  <si>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</si>
  <si>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</si>
  <si>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</si>
  <si>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Обслуговування мережі теплопостачання</t>
  </si>
  <si>
    <t>Послуги автопідйомника</t>
  </si>
  <si>
    <t>Послуги інтерент-провайдера</t>
  </si>
  <si>
    <t>Внесення змін до техпаспортів</t>
  </si>
  <si>
    <t>Внесення змін до QR коду</t>
  </si>
  <si>
    <t>Доступ до інформац.документів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</si>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</sst>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557C9E0-CE9B-46D1-B6A0-CDCAE75DB0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7FEF-9584-485B-A134-B748D1420023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customWidth="1"/>
    <col min="15" max="16" width="21.140625" style="126" customWidth="1"/>
    <col min="17" max="17" width="21.140625" style="90" hidden="1" customWidth="1"/>
    <col min="18" max="19" width="21.140625" style="126" hidden="1" customWidth="1"/>
    <col min="20" max="20" width="18.85546875" style="90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90" hidden="1" customWidth="1"/>
    <col min="27" max="28" width="18.85546875" style="126" hidden="1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49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50</v>
      </c>
      <c r="B6" s="47" t="s">
        <v>51</v>
      </c>
      <c r="C6" s="48" t="s">
        <v>52</v>
      </c>
      <c r="D6" s="49"/>
      <c r="E6" s="50" t="s">
        <v>53</v>
      </c>
      <c r="F6" s="51"/>
      <c r="G6" s="52"/>
      <c r="H6" s="53" t="s">
        <v>54</v>
      </c>
      <c r="I6" s="54"/>
      <c r="J6" s="55"/>
      <c r="K6" s="56" t="s">
        <v>55</v>
      </c>
      <c r="L6" s="57"/>
      <c r="M6" s="58"/>
      <c r="N6" s="56" t="s">
        <v>56</v>
      </c>
      <c r="O6" s="57"/>
      <c r="P6" s="58"/>
      <c r="Q6" s="56" t="s">
        <v>57</v>
      </c>
      <c r="R6" s="57"/>
      <c r="S6" s="58"/>
      <c r="T6" s="59" t="s">
        <v>58</v>
      </c>
      <c r="U6" s="60"/>
      <c r="V6" s="55"/>
      <c r="W6" s="60" t="s">
        <v>59</v>
      </c>
      <c r="X6" s="60"/>
      <c r="Y6" s="61"/>
      <c r="Z6" s="59" t="s">
        <v>60</v>
      </c>
      <c r="AA6" s="60"/>
      <c r="AB6" s="55"/>
      <c r="AC6" s="62" t="s">
        <v>61</v>
      </c>
      <c r="AD6" s="63"/>
      <c r="AE6" s="64"/>
      <c r="AF6" s="59" t="s">
        <v>62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63</v>
      </c>
      <c r="F7" s="70" t="s">
        <v>64</v>
      </c>
      <c r="G7" s="71" t="s">
        <v>65</v>
      </c>
      <c r="H7" s="69" t="s">
        <v>63</v>
      </c>
      <c r="I7" s="70" t="s">
        <v>64</v>
      </c>
      <c r="J7" s="71" t="s">
        <v>65</v>
      </c>
      <c r="K7" s="69" t="s">
        <v>63</v>
      </c>
      <c r="L7" s="70" t="s">
        <v>64</v>
      </c>
      <c r="M7" s="71" t="s">
        <v>65</v>
      </c>
      <c r="N7" s="69" t="s">
        <v>63</v>
      </c>
      <c r="O7" s="70" t="s">
        <v>64</v>
      </c>
      <c r="P7" s="71" t="s">
        <v>65</v>
      </c>
      <c r="Q7" s="69" t="s">
        <v>63</v>
      </c>
      <c r="R7" s="70" t="s">
        <v>64</v>
      </c>
      <c r="S7" s="71" t="s">
        <v>65</v>
      </c>
      <c r="T7" s="69" t="s">
        <v>63</v>
      </c>
      <c r="U7" s="70" t="s">
        <v>64</v>
      </c>
      <c r="V7" s="71" t="s">
        <v>65</v>
      </c>
      <c r="W7" s="69" t="s">
        <v>63</v>
      </c>
      <c r="X7" s="70" t="s">
        <v>64</v>
      </c>
      <c r="Y7" s="71" t="s">
        <v>65</v>
      </c>
      <c r="Z7" s="69" t="s">
        <v>63</v>
      </c>
      <c r="AA7" s="70" t="s">
        <v>64</v>
      </c>
      <c r="AB7" s="71" t="s">
        <v>65</v>
      </c>
      <c r="AC7" s="69" t="s">
        <v>63</v>
      </c>
      <c r="AD7" s="70" t="s">
        <v>64</v>
      </c>
      <c r="AE7" s="71" t="s">
        <v>65</v>
      </c>
      <c r="AF7" s="69" t="s">
        <v>63</v>
      </c>
      <c r="AG7" s="70" t="s">
        <v>64</v>
      </c>
      <c r="AH7" s="71" t="s">
        <v>65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thickBot="1" x14ac:dyDescent="0.25">
      <c r="A9" s="107" t="s">
        <v>82</v>
      </c>
      <c r="B9" s="108"/>
      <c r="C9" s="108"/>
      <c r="D9" s="124"/>
      <c r="E9" s="113" t="e">
        <f>SUM(#REF!)</f>
        <v>#REF!</v>
      </c>
      <c r="F9" s="111" t="e">
        <f>SUM(#REF!)</f>
        <v>#REF!</v>
      </c>
      <c r="G9" s="109" t="e">
        <f>SUM(#REF!)</f>
        <v>#REF!</v>
      </c>
      <c r="H9" s="113" t="e">
        <f>SUM(#REF!)</f>
        <v>#REF!</v>
      </c>
      <c r="I9" s="111" t="e">
        <f>SUM(#REF!)</f>
        <v>#REF!</v>
      </c>
      <c r="J9" s="109" t="e">
        <f>SUM(#REF!)</f>
        <v>#REF!</v>
      </c>
      <c r="K9" s="113" t="e">
        <f>SUM(#REF!)</f>
        <v>#REF!</v>
      </c>
      <c r="L9" s="111" t="e">
        <f>SUM(#REF!)</f>
        <v>#REF!</v>
      </c>
      <c r="M9" s="112" t="e">
        <f>SUM(#REF!)</f>
        <v>#REF!</v>
      </c>
      <c r="N9" s="113" t="e">
        <f>SUM(#REF!)</f>
        <v>#REF!</v>
      </c>
      <c r="O9" s="111" t="e">
        <f>SUM(#REF!)</f>
        <v>#REF!</v>
      </c>
      <c r="P9" s="112" t="e">
        <f>SUM(#REF!)</f>
        <v>#REF!</v>
      </c>
      <c r="Q9" s="113" t="e">
        <f>SUM(#REF!)</f>
        <v>#REF!</v>
      </c>
      <c r="R9" s="111" t="e">
        <f>SUM(#REF!)</f>
        <v>#REF!</v>
      </c>
      <c r="S9" s="112" t="e">
        <f>SUM(#REF!)</f>
        <v>#REF!</v>
      </c>
      <c r="T9" s="113" t="e">
        <f>SUM(#REF!)</f>
        <v>#REF!</v>
      </c>
      <c r="U9" s="111" t="e">
        <f>SUM(#REF!)</f>
        <v>#REF!</v>
      </c>
      <c r="V9" s="112" t="e">
        <f>SUM(#REF!)</f>
        <v>#REF!</v>
      </c>
      <c r="W9" s="110" t="e">
        <f>SUM(#REF!)</f>
        <v>#REF!</v>
      </c>
      <c r="X9" s="111" t="e">
        <f>SUM(#REF!)</f>
        <v>#REF!</v>
      </c>
      <c r="Y9" s="112" t="e">
        <f>SUM(#REF!)</f>
        <v>#REF!</v>
      </c>
      <c r="Z9" s="113" t="e">
        <f>SUM(#REF!)</f>
        <v>#REF!</v>
      </c>
      <c r="AA9" s="111" t="e">
        <f>SUM(#REF!)</f>
        <v>#REF!</v>
      </c>
      <c r="AB9" s="112" t="e">
        <f>SUM(#REF!)</f>
        <v>#REF!</v>
      </c>
      <c r="AC9" s="113" t="e">
        <f>SUM(#REF!)</f>
        <v>#REF!</v>
      </c>
      <c r="AD9" s="111" t="e">
        <f>SUM(#REF!)</f>
        <v>#REF!</v>
      </c>
      <c r="AE9" s="112" t="e">
        <f>SUM(#REF!)</f>
        <v>#REF!</v>
      </c>
      <c r="AF9" s="113" t="e">
        <f>SUM(#REF!)</f>
        <v>#REF!</v>
      </c>
      <c r="AG9" s="111" t="e">
        <f>SUM(#REF!)</f>
        <v>#REF!</v>
      </c>
      <c r="AH9" s="112" t="e">
        <f>SUM(#REF!)</f>
        <v>#REF!</v>
      </c>
      <c r="AI9" s="90"/>
      <c r="AJ9" s="90"/>
      <c r="AK9" s="90"/>
    </row>
    <row r="10" spans="1:38" ht="18.75" customHeight="1" x14ac:dyDescent="0.2">
      <c r="A10" s="83" t="s">
        <v>83</v>
      </c>
      <c r="B10" s="114">
        <v>2111</v>
      </c>
      <c r="C10" s="115" t="s">
        <v>66</v>
      </c>
      <c r="D10" s="116"/>
      <c r="E10" s="84">
        <f>H10+T10+W10+Z10+AC10++AF10</f>
        <v>8781659.4800000004</v>
      </c>
      <c r="F10" s="85">
        <f>I10+U10+X10+AA10+AD10++AG10</f>
        <v>8780733.9500000011</v>
      </c>
      <c r="G10" s="117">
        <f>E10-F10</f>
        <v>925.52999999932945</v>
      </c>
      <c r="H10" s="84">
        <f>K10+N10+Q10</f>
        <v>8769159.4800000004</v>
      </c>
      <c r="I10" s="85">
        <f>L10+O10+R10</f>
        <v>8768580.9600000009</v>
      </c>
      <c r="J10" s="86">
        <f>H10-I10</f>
        <v>578.51999999955297</v>
      </c>
      <c r="K10" s="87">
        <v>8744000</v>
      </c>
      <c r="L10" s="88">
        <v>8743421.4800000004</v>
      </c>
      <c r="M10" s="89">
        <f>K10-L10</f>
        <v>578.51999999955297</v>
      </c>
      <c r="N10" s="87">
        <v>25159.48</v>
      </c>
      <c r="O10" s="88">
        <v>25159.48</v>
      </c>
      <c r="P10" s="89">
        <f>N10-O10</f>
        <v>0</v>
      </c>
      <c r="Q10" s="87">
        <v>0</v>
      </c>
      <c r="R10" s="88">
        <v>0</v>
      </c>
      <c r="S10" s="89">
        <f>Q10-R10</f>
        <v>0</v>
      </c>
      <c r="T10" s="87">
        <v>12500</v>
      </c>
      <c r="U10" s="88">
        <v>12152.99</v>
      </c>
      <c r="V10" s="89">
        <f>T10-U10</f>
        <v>347.01000000000022</v>
      </c>
      <c r="W10" s="87">
        <v>0</v>
      </c>
      <c r="X10" s="88">
        <v>0</v>
      </c>
      <c r="Y10" s="89">
        <f>W10-X10</f>
        <v>0</v>
      </c>
      <c r="Z10" s="87">
        <v>0</v>
      </c>
      <c r="AA10" s="88">
        <v>0</v>
      </c>
      <c r="AB10" s="89">
        <f t="shared" ref="AB10:AB27" si="0">Z10-AA10</f>
        <v>0</v>
      </c>
      <c r="AC10" s="87">
        <v>0</v>
      </c>
      <c r="AD10" s="88">
        <v>0</v>
      </c>
      <c r="AE10" s="89">
        <f>AC10-AD10</f>
        <v>0</v>
      </c>
      <c r="AF10" s="87">
        <v>0</v>
      </c>
      <c r="AG10" s="88">
        <v>0</v>
      </c>
      <c r="AH10" s="89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2120</v>
      </c>
      <c r="C11" s="99" t="s">
        <v>67</v>
      </c>
      <c r="D11" s="100"/>
      <c r="E11" s="92">
        <f t="shared" ref="E11:F27" si="1">H11+T11+W11+Z11+AC11++AF11</f>
        <v>1818631.73</v>
      </c>
      <c r="F11" s="93">
        <f t="shared" si="1"/>
        <v>1818630.53</v>
      </c>
      <c r="G11" s="118">
        <f>E11-F11</f>
        <v>1.1999999999534339</v>
      </c>
      <c r="H11" s="92">
        <f>K11+N11+Q11</f>
        <v>1812765.06</v>
      </c>
      <c r="I11" s="93">
        <f>L11+O11+R11</f>
        <v>1812763.86</v>
      </c>
      <c r="J11" s="95">
        <f>H11-I11</f>
        <v>1.1999999999534339</v>
      </c>
      <c r="K11" s="96">
        <v>1807230</v>
      </c>
      <c r="L11" s="97">
        <v>1807228.8</v>
      </c>
      <c r="M11" s="98">
        <f>K11-L11</f>
        <v>1.1999999999534339</v>
      </c>
      <c r="N11" s="96">
        <v>5535.06</v>
      </c>
      <c r="O11" s="97">
        <v>5535.06</v>
      </c>
      <c r="P11" s="98">
        <f>N11-O11</f>
        <v>0</v>
      </c>
      <c r="Q11" s="96">
        <v>0</v>
      </c>
      <c r="R11" s="97">
        <v>0</v>
      </c>
      <c r="S11" s="98">
        <f>Q11-R11</f>
        <v>0</v>
      </c>
      <c r="T11" s="96">
        <v>5866.67</v>
      </c>
      <c r="U11" s="97">
        <v>5866.67</v>
      </c>
      <c r="V11" s="98">
        <f>T11-U11</f>
        <v>0</v>
      </c>
      <c r="W11" s="96">
        <v>0</v>
      </c>
      <c r="X11" s="97">
        <v>0</v>
      </c>
      <c r="Y11" s="98">
        <f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>AC11-AD11</f>
        <v>0</v>
      </c>
      <c r="AF11" s="96">
        <v>0</v>
      </c>
      <c r="AG11" s="97">
        <v>0</v>
      </c>
      <c r="AH11" s="98">
        <f>AF11-AG11</f>
        <v>0</v>
      </c>
      <c r="AI11" s="90"/>
      <c r="AJ11" s="90"/>
      <c r="AK11" s="90"/>
    </row>
    <row r="12" spans="1:38" ht="18.75" customHeight="1" x14ac:dyDescent="0.2">
      <c r="A12" s="83"/>
      <c r="B12" s="91">
        <v>2210</v>
      </c>
      <c r="C12" s="99" t="s">
        <v>2</v>
      </c>
      <c r="D12" s="100"/>
      <c r="E12" s="92">
        <f t="shared" si="1"/>
        <v>79815.28</v>
      </c>
      <c r="F12" s="93">
        <f t="shared" si="1"/>
        <v>75415.28</v>
      </c>
      <c r="G12" s="118">
        <f t="shared" ref="G12:G26" si="2">E12-F12</f>
        <v>4400</v>
      </c>
      <c r="H12" s="92">
        <f t="shared" ref="H12:I27" si="3">K12+N12+Q12</f>
        <v>71239</v>
      </c>
      <c r="I12" s="93">
        <f t="shared" si="3"/>
        <v>71239</v>
      </c>
      <c r="J12" s="95">
        <f t="shared" ref="J12:J26" si="4">H12-I12</f>
        <v>0</v>
      </c>
      <c r="K12" s="96">
        <v>71239</v>
      </c>
      <c r="L12" s="97">
        <v>71239</v>
      </c>
      <c r="M12" s="98">
        <f t="shared" ref="M12:M26" si="5">K12-L12</f>
        <v>0</v>
      </c>
      <c r="N12" s="96">
        <v>0</v>
      </c>
      <c r="O12" s="97">
        <v>0</v>
      </c>
      <c r="P12" s="98">
        <f t="shared" ref="P12:P26" si="6">N12-O12</f>
        <v>0</v>
      </c>
      <c r="Q12" s="96">
        <v>0</v>
      </c>
      <c r="R12" s="97">
        <v>0</v>
      </c>
      <c r="S12" s="98">
        <f t="shared" ref="S12:S26" si="7">Q12-R12</f>
        <v>0</v>
      </c>
      <c r="T12" s="96">
        <v>6000</v>
      </c>
      <c r="U12" s="97">
        <v>1600</v>
      </c>
      <c r="V12" s="98">
        <f t="shared" ref="V12:V26" si="8">T12-U12</f>
        <v>4400</v>
      </c>
      <c r="W12" s="96">
        <v>2576.2800000000002</v>
      </c>
      <c r="X12" s="97">
        <v>2576.2800000000002</v>
      </c>
      <c r="Y12" s="98">
        <f t="shared" ref="Y12:Y26" si="9">W12-X12</f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ref="AE12:AE26" si="10">AC12-AD12</f>
        <v>0</v>
      </c>
      <c r="AF12" s="96">
        <v>0</v>
      </c>
      <c r="AG12" s="97">
        <v>0</v>
      </c>
      <c r="AH12" s="98">
        <f t="shared" ref="AH12:AH26" si="11">AF12-AG12</f>
        <v>0</v>
      </c>
      <c r="AI12" s="90"/>
      <c r="AJ12" s="90"/>
      <c r="AK12" s="90"/>
    </row>
    <row r="13" spans="1:38" ht="18.75" customHeight="1" x14ac:dyDescent="0.2">
      <c r="A13" s="83"/>
      <c r="B13" s="91">
        <v>2220</v>
      </c>
      <c r="C13" s="99" t="s">
        <v>68</v>
      </c>
      <c r="D13" s="100"/>
      <c r="E13" s="92">
        <f t="shared" si="1"/>
        <v>500</v>
      </c>
      <c r="F13" s="93">
        <f t="shared" si="1"/>
        <v>0</v>
      </c>
      <c r="G13" s="94">
        <f t="shared" si="2"/>
        <v>500</v>
      </c>
      <c r="H13" s="92">
        <f>K13+N13+Q13</f>
        <v>500</v>
      </c>
      <c r="I13" s="93">
        <f t="shared" si="3"/>
        <v>0</v>
      </c>
      <c r="J13" s="95">
        <f t="shared" si="4"/>
        <v>500</v>
      </c>
      <c r="K13" s="96">
        <v>500</v>
      </c>
      <c r="L13" s="97">
        <v>0</v>
      </c>
      <c r="M13" s="98">
        <f t="shared" si="5"/>
        <v>500</v>
      </c>
      <c r="N13" s="96">
        <v>0</v>
      </c>
      <c r="O13" s="97">
        <v>0</v>
      </c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>
        <v>0</v>
      </c>
      <c r="U13" s="97">
        <v>0</v>
      </c>
      <c r="V13" s="98">
        <f t="shared" si="8"/>
        <v>0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2230</v>
      </c>
      <c r="C14" s="99" t="s">
        <v>69</v>
      </c>
      <c r="D14" s="100"/>
      <c r="E14" s="92">
        <f t="shared" si="1"/>
        <v>2314300</v>
      </c>
      <c r="F14" s="93">
        <f t="shared" si="1"/>
        <v>2313164.7199999997</v>
      </c>
      <c r="G14" s="118">
        <f t="shared" si="2"/>
        <v>1135.2800000002608</v>
      </c>
      <c r="H14" s="92">
        <f t="shared" si="3"/>
        <v>1314000</v>
      </c>
      <c r="I14" s="93">
        <f t="shared" si="3"/>
        <v>1312895.18</v>
      </c>
      <c r="J14" s="95">
        <f t="shared" si="4"/>
        <v>1104.8200000000652</v>
      </c>
      <c r="K14" s="96">
        <v>1314000</v>
      </c>
      <c r="L14" s="97">
        <v>1312895.18</v>
      </c>
      <c r="M14" s="98">
        <f t="shared" si="5"/>
        <v>1104.8200000000652</v>
      </c>
      <c r="N14" s="96">
        <v>0</v>
      </c>
      <c r="O14" s="97">
        <v>0</v>
      </c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1000300</v>
      </c>
      <c r="U14" s="97">
        <v>1000269.54</v>
      </c>
      <c r="V14" s="98">
        <f t="shared" si="8"/>
        <v>30.459999999962747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2240</v>
      </c>
      <c r="C15" s="99" t="s">
        <v>20</v>
      </c>
      <c r="D15" s="100"/>
      <c r="E15" s="92">
        <f t="shared" si="1"/>
        <v>158846</v>
      </c>
      <c r="F15" s="93">
        <f t="shared" si="1"/>
        <v>158649.26</v>
      </c>
      <c r="G15" s="118">
        <f t="shared" si="2"/>
        <v>196.73999999999069</v>
      </c>
      <c r="H15" s="92">
        <f t="shared" si="3"/>
        <v>153000</v>
      </c>
      <c r="I15" s="93">
        <f t="shared" si="3"/>
        <v>152803.26</v>
      </c>
      <c r="J15" s="95">
        <f t="shared" si="4"/>
        <v>196.73999999999069</v>
      </c>
      <c r="K15" s="96">
        <v>153000</v>
      </c>
      <c r="L15" s="97">
        <v>152803.26</v>
      </c>
      <c r="M15" s="98">
        <f t="shared" si="5"/>
        <v>196.73999999999069</v>
      </c>
      <c r="N15" s="96">
        <v>0</v>
      </c>
      <c r="O15" s="97">
        <v>0</v>
      </c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5846</v>
      </c>
      <c r="U15" s="97">
        <v>5846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2250</v>
      </c>
      <c r="C16" s="99" t="s">
        <v>70</v>
      </c>
      <c r="D16" s="100"/>
      <c r="E16" s="92">
        <f t="shared" si="1"/>
        <v>20500</v>
      </c>
      <c r="F16" s="93">
        <f t="shared" si="1"/>
        <v>20380.3</v>
      </c>
      <c r="G16" s="118">
        <f t="shared" si="2"/>
        <v>119.70000000000073</v>
      </c>
      <c r="H16" s="92">
        <f t="shared" si="3"/>
        <v>20500</v>
      </c>
      <c r="I16" s="93">
        <f t="shared" si="3"/>
        <v>20380.3</v>
      </c>
      <c r="J16" s="95">
        <f t="shared" si="4"/>
        <v>119.70000000000073</v>
      </c>
      <c r="K16" s="96">
        <v>20500</v>
      </c>
      <c r="L16" s="97">
        <v>20380.3</v>
      </c>
      <c r="M16" s="98">
        <f t="shared" si="5"/>
        <v>119.70000000000073</v>
      </c>
      <c r="N16" s="96">
        <v>0</v>
      </c>
      <c r="O16" s="97">
        <v>0</v>
      </c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2271</v>
      </c>
      <c r="C17" s="99" t="s">
        <v>71</v>
      </c>
      <c r="D17" s="100"/>
      <c r="E17" s="92">
        <f t="shared" si="1"/>
        <v>1300000</v>
      </c>
      <c r="F17" s="93">
        <f t="shared" si="1"/>
        <v>1228812.6399999999</v>
      </c>
      <c r="G17" s="118">
        <f t="shared" si="2"/>
        <v>71187.360000000102</v>
      </c>
      <c r="H17" s="92">
        <f t="shared" si="3"/>
        <v>1300000</v>
      </c>
      <c r="I17" s="93">
        <f t="shared" si="3"/>
        <v>1228812.6399999999</v>
      </c>
      <c r="J17" s="95">
        <f t="shared" si="4"/>
        <v>71187.360000000102</v>
      </c>
      <c r="K17" s="96">
        <v>1300000</v>
      </c>
      <c r="L17" s="97">
        <v>1228812.6399999999</v>
      </c>
      <c r="M17" s="98">
        <f t="shared" si="5"/>
        <v>71187.360000000102</v>
      </c>
      <c r="N17" s="96">
        <v>0</v>
      </c>
      <c r="O17" s="97">
        <v>0</v>
      </c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2272</v>
      </c>
      <c r="C18" s="99" t="s">
        <v>72</v>
      </c>
      <c r="D18" s="100"/>
      <c r="E18" s="92">
        <f t="shared" si="1"/>
        <v>80000</v>
      </c>
      <c r="F18" s="93">
        <f t="shared" si="1"/>
        <v>76965.11</v>
      </c>
      <c r="G18" s="118">
        <f t="shared" si="2"/>
        <v>3034.8899999999994</v>
      </c>
      <c r="H18" s="92">
        <f t="shared" si="3"/>
        <v>80000</v>
      </c>
      <c r="I18" s="93">
        <f t="shared" si="3"/>
        <v>76965.11</v>
      </c>
      <c r="J18" s="95">
        <f t="shared" si="4"/>
        <v>3034.8899999999994</v>
      </c>
      <c r="K18" s="96">
        <v>80000</v>
      </c>
      <c r="L18" s="97">
        <v>76965.11</v>
      </c>
      <c r="M18" s="98">
        <f t="shared" si="5"/>
        <v>3034.8899999999994</v>
      </c>
      <c r="N18" s="96">
        <v>0</v>
      </c>
      <c r="O18" s="97">
        <v>0</v>
      </c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2273</v>
      </c>
      <c r="C19" s="99" t="s">
        <v>73</v>
      </c>
      <c r="D19" s="100"/>
      <c r="E19" s="92">
        <f t="shared" si="1"/>
        <v>532350</v>
      </c>
      <c r="F19" s="93">
        <f t="shared" si="1"/>
        <v>532325.84</v>
      </c>
      <c r="G19" s="118">
        <f t="shared" si="2"/>
        <v>24.160000000032596</v>
      </c>
      <c r="H19" s="92">
        <f t="shared" si="3"/>
        <v>532350</v>
      </c>
      <c r="I19" s="93">
        <f t="shared" si="3"/>
        <v>532325.84</v>
      </c>
      <c r="J19" s="95">
        <f t="shared" si="4"/>
        <v>24.160000000032596</v>
      </c>
      <c r="K19" s="96">
        <v>532350</v>
      </c>
      <c r="L19" s="97">
        <v>532325.84</v>
      </c>
      <c r="M19" s="98">
        <f t="shared" si="5"/>
        <v>24.160000000032596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2274</v>
      </c>
      <c r="C20" s="99" t="s">
        <v>74</v>
      </c>
      <c r="D20" s="100"/>
      <c r="E20" s="92">
        <f t="shared" si="1"/>
        <v>0</v>
      </c>
      <c r="F20" s="93">
        <f t="shared" si="1"/>
        <v>0</v>
      </c>
      <c r="G20" s="118">
        <f t="shared" si="2"/>
        <v>0</v>
      </c>
      <c r="H20" s="92">
        <f t="shared" si="3"/>
        <v>0</v>
      </c>
      <c r="I20" s="93">
        <f t="shared" si="3"/>
        <v>0</v>
      </c>
      <c r="J20" s="95">
        <f t="shared" si="4"/>
        <v>0</v>
      </c>
      <c r="K20" s="96">
        <v>0</v>
      </c>
      <c r="L20" s="97">
        <v>0</v>
      </c>
      <c r="M20" s="98">
        <f t="shared" si="5"/>
        <v>0</v>
      </c>
      <c r="N20" s="96">
        <v>0</v>
      </c>
      <c r="O20" s="97">
        <v>0</v>
      </c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2275</v>
      </c>
      <c r="C21" s="99" t="s">
        <v>75</v>
      </c>
      <c r="D21" s="100"/>
      <c r="E21" s="92">
        <f t="shared" si="1"/>
        <v>9600</v>
      </c>
      <c r="F21" s="93">
        <f t="shared" si="1"/>
        <v>9562</v>
      </c>
      <c r="G21" s="118">
        <f t="shared" si="2"/>
        <v>38</v>
      </c>
      <c r="H21" s="92">
        <f t="shared" si="3"/>
        <v>9600</v>
      </c>
      <c r="I21" s="93">
        <f t="shared" si="3"/>
        <v>9562</v>
      </c>
      <c r="J21" s="95">
        <f t="shared" si="4"/>
        <v>38</v>
      </c>
      <c r="K21" s="96">
        <v>9600</v>
      </c>
      <c r="L21" s="97">
        <v>9562</v>
      </c>
      <c r="M21" s="98">
        <f t="shared" si="5"/>
        <v>38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2282</v>
      </c>
      <c r="C22" s="119" t="s">
        <v>76</v>
      </c>
      <c r="D22" s="119"/>
      <c r="E22" s="92">
        <f t="shared" si="1"/>
        <v>2600</v>
      </c>
      <c r="F22" s="93">
        <f t="shared" si="1"/>
        <v>2584.4</v>
      </c>
      <c r="G22" s="118">
        <f t="shared" si="2"/>
        <v>15.599999999999909</v>
      </c>
      <c r="H22" s="92">
        <f t="shared" si="3"/>
        <v>2600</v>
      </c>
      <c r="I22" s="93">
        <f t="shared" si="3"/>
        <v>2584.4</v>
      </c>
      <c r="J22" s="95">
        <f t="shared" si="4"/>
        <v>15.599999999999909</v>
      </c>
      <c r="K22" s="96">
        <v>2600</v>
      </c>
      <c r="L22" s="97">
        <v>2584.4</v>
      </c>
      <c r="M22" s="98">
        <f t="shared" si="5"/>
        <v>15.599999999999909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2730</v>
      </c>
      <c r="C23" s="99" t="s">
        <v>77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2800</v>
      </c>
      <c r="C24" s="99" t="s">
        <v>78</v>
      </c>
      <c r="D24" s="100"/>
      <c r="E24" s="92">
        <f t="shared" si="1"/>
        <v>910</v>
      </c>
      <c r="F24" s="93">
        <f t="shared" si="1"/>
        <v>910</v>
      </c>
      <c r="G24" s="118">
        <f t="shared" si="2"/>
        <v>0</v>
      </c>
      <c r="H24" s="92">
        <f t="shared" si="3"/>
        <v>910</v>
      </c>
      <c r="I24" s="93">
        <f t="shared" si="3"/>
        <v>910</v>
      </c>
      <c r="J24" s="95">
        <f t="shared" si="4"/>
        <v>0</v>
      </c>
      <c r="K24" s="96">
        <v>910</v>
      </c>
      <c r="L24" s="97">
        <v>910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0</v>
      </c>
      <c r="AA24" s="97">
        <v>0</v>
      </c>
      <c r="AB24" s="98">
        <f t="shared" si="0"/>
        <v>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91">
        <v>3110</v>
      </c>
      <c r="C25" s="99" t="s">
        <v>79</v>
      </c>
      <c r="D25" s="100"/>
      <c r="E25" s="92">
        <f t="shared" si="1"/>
        <v>215200</v>
      </c>
      <c r="F25" s="93">
        <f t="shared" si="1"/>
        <v>215198.56</v>
      </c>
      <c r="G25" s="118">
        <f t="shared" si="2"/>
        <v>1.4400000000023283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215200</v>
      </c>
      <c r="AA25" s="97">
        <v>215198.56</v>
      </c>
      <c r="AB25" s="98">
        <f t="shared" si="0"/>
        <v>1.4400000000023283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x14ac:dyDescent="0.2">
      <c r="A26" s="83"/>
      <c r="B26" s="101">
        <v>3132</v>
      </c>
      <c r="C26" s="120" t="s">
        <v>80</v>
      </c>
      <c r="D26" s="121"/>
      <c r="E26" s="92">
        <f t="shared" si="1"/>
        <v>0</v>
      </c>
      <c r="F26" s="93">
        <f t="shared" si="1"/>
        <v>0</v>
      </c>
      <c r="G26" s="118">
        <f t="shared" si="2"/>
        <v>0</v>
      </c>
      <c r="H26" s="92">
        <f t="shared" si="3"/>
        <v>0</v>
      </c>
      <c r="I26" s="93">
        <f t="shared" si="3"/>
        <v>0</v>
      </c>
      <c r="J26" s="95">
        <f t="shared" si="4"/>
        <v>0</v>
      </c>
      <c r="K26" s="96">
        <v>0</v>
      </c>
      <c r="L26" s="97">
        <v>0</v>
      </c>
      <c r="M26" s="98">
        <f t="shared" si="5"/>
        <v>0</v>
      </c>
      <c r="N26" s="96">
        <v>0</v>
      </c>
      <c r="O26" s="97">
        <v>0</v>
      </c>
      <c r="P26" s="98">
        <f t="shared" si="6"/>
        <v>0</v>
      </c>
      <c r="Q26" s="96">
        <v>0</v>
      </c>
      <c r="R26" s="97">
        <v>0</v>
      </c>
      <c r="S26" s="98">
        <f t="shared" si="7"/>
        <v>0</v>
      </c>
      <c r="T26" s="96">
        <v>0</v>
      </c>
      <c r="U26" s="97">
        <v>0</v>
      </c>
      <c r="V26" s="98">
        <f t="shared" si="8"/>
        <v>0</v>
      </c>
      <c r="W26" s="96">
        <v>0</v>
      </c>
      <c r="X26" s="97">
        <v>0</v>
      </c>
      <c r="Y26" s="98">
        <f t="shared" si="9"/>
        <v>0</v>
      </c>
      <c r="Z26" s="96">
        <v>0</v>
      </c>
      <c r="AA26" s="97">
        <v>0</v>
      </c>
      <c r="AB26" s="98">
        <f t="shared" si="0"/>
        <v>0</v>
      </c>
      <c r="AC26" s="96">
        <v>0</v>
      </c>
      <c r="AD26" s="97">
        <v>0</v>
      </c>
      <c r="AE26" s="98">
        <f t="shared" si="10"/>
        <v>0</v>
      </c>
      <c r="AF26" s="96">
        <v>0</v>
      </c>
      <c r="AG26" s="97">
        <v>0</v>
      </c>
      <c r="AH26" s="98">
        <f t="shared" si="11"/>
        <v>0</v>
      </c>
      <c r="AI26" s="90"/>
      <c r="AJ26" s="90"/>
      <c r="AK26" s="90"/>
    </row>
    <row r="27" spans="1:37" ht="18.75" customHeight="1" thickBot="1" x14ac:dyDescent="0.25">
      <c r="A27" s="83"/>
      <c r="B27" s="101">
        <v>3142</v>
      </c>
      <c r="C27" s="122" t="s">
        <v>81</v>
      </c>
      <c r="D27" s="122"/>
      <c r="E27" s="102">
        <f t="shared" si="1"/>
        <v>0</v>
      </c>
      <c r="F27" s="103">
        <f t="shared" si="1"/>
        <v>0</v>
      </c>
      <c r="G27" s="123">
        <f>E27-F27</f>
        <v>0</v>
      </c>
      <c r="H27" s="102">
        <f t="shared" si="3"/>
        <v>0</v>
      </c>
      <c r="I27" s="103">
        <f t="shared" si="3"/>
        <v>0</v>
      </c>
      <c r="J27" s="104">
        <f>H27-I27</f>
        <v>0</v>
      </c>
      <c r="K27" s="105">
        <v>0</v>
      </c>
      <c r="L27" s="97">
        <v>0</v>
      </c>
      <c r="M27" s="106">
        <f>K27-L27</f>
        <v>0</v>
      </c>
      <c r="N27" s="105">
        <v>0</v>
      </c>
      <c r="O27" s="97">
        <v>0</v>
      </c>
      <c r="P27" s="106">
        <f>N27-O27</f>
        <v>0</v>
      </c>
      <c r="Q27" s="105">
        <v>0</v>
      </c>
      <c r="R27" s="97">
        <v>0</v>
      </c>
      <c r="S27" s="106">
        <f>Q27-R27</f>
        <v>0</v>
      </c>
      <c r="T27" s="105">
        <v>0</v>
      </c>
      <c r="U27" s="97">
        <v>0</v>
      </c>
      <c r="V27" s="106">
        <f>T27-U27</f>
        <v>0</v>
      </c>
      <c r="W27" s="105">
        <v>0</v>
      </c>
      <c r="X27" s="97">
        <v>0</v>
      </c>
      <c r="Y27" s="106">
        <f>W27-X27</f>
        <v>0</v>
      </c>
      <c r="Z27" s="105">
        <v>0</v>
      </c>
      <c r="AA27" s="97">
        <v>0</v>
      </c>
      <c r="AB27" s="106">
        <f t="shared" si="0"/>
        <v>0</v>
      </c>
      <c r="AC27" s="96">
        <v>0</v>
      </c>
      <c r="AD27" s="97">
        <v>0</v>
      </c>
      <c r="AE27" s="106">
        <f>AC27-AD27</f>
        <v>0</v>
      </c>
      <c r="AF27" s="105">
        <v>0</v>
      </c>
      <c r="AG27" s="97">
        <v>0</v>
      </c>
      <c r="AH27" s="106">
        <f>AF27-AG27</f>
        <v>0</v>
      </c>
      <c r="AI27" s="90"/>
      <c r="AJ27" s="90"/>
      <c r="AK27" s="90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A8E-04E7-4AA7-A37C-FBB877608FE9}">
  <sheetPr codeName="Лист9"/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8">
        <f>SUM(D6:D63)</f>
        <v>71239</v>
      </c>
      <c r="E4" s="6">
        <f>D5-D4</f>
        <v>1741524.86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ЗДО6!I11</f>
        <v>1812763.86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23650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23650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5050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15000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v>3600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21" t="s">
        <v>11</v>
      </c>
      <c r="C35" s="22"/>
      <c r="D35" s="12">
        <f>3000+29980</f>
        <v>32980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21" t="s">
        <v>12</v>
      </c>
      <c r="C36" s="22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21" t="s">
        <v>13</v>
      </c>
      <c r="C42" s="22"/>
      <c r="D42" s="12">
        <v>4080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t="18.75" customHeight="1" x14ac:dyDescent="0.3">
      <c r="A43" s="10">
        <v>2210.9</v>
      </c>
      <c r="B43" s="11" t="s">
        <v>14</v>
      </c>
      <c r="C43" s="11"/>
      <c r="D43" s="12">
        <f>C44</f>
        <v>8039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t="14.25" hidden="1" customHeight="1" outlineLevel="1" x14ac:dyDescent="0.3">
      <c r="A44" s="13"/>
      <c r="B44" s="14"/>
      <c r="C44" s="15">
        <f>SUM(C45:C48)</f>
        <v>8039</v>
      </c>
      <c r="D44" s="16"/>
      <c r="E44" s="17">
        <f>D43-C44</f>
        <v>0</v>
      </c>
    </row>
    <row r="45" spans="1:15" ht="15.75" customHeight="1" collapsed="1" x14ac:dyDescent="0.3">
      <c r="A45" s="10"/>
      <c r="B45" s="19" t="s">
        <v>15</v>
      </c>
      <c r="C45" s="16">
        <f>6040+1999</f>
        <v>8039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t="15.75" hidden="1" customHeight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t="15" hidden="1" customHeight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t="17.25" hidden="1" customHeight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16</v>
      </c>
      <c r="C49" s="11"/>
      <c r="D49" s="12">
        <f>C50</f>
        <v>2490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2490</v>
      </c>
      <c r="D50" s="16"/>
      <c r="E50" s="17">
        <f>D49-C50</f>
        <v>0</v>
      </c>
    </row>
    <row r="51" spans="1:15" collapsed="1" x14ac:dyDescent="0.3">
      <c r="A51" s="10"/>
      <c r="B51" s="19" t="s">
        <v>17</v>
      </c>
      <c r="C51" s="16">
        <v>1500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18</v>
      </c>
      <c r="C52" s="16">
        <v>990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3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3"/>
      <c r="D65" s="24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4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4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28">
        <f>SUM(D70:D123)</f>
        <v>152803.26</v>
      </c>
      <c r="E68" s="6">
        <f>D69-D68</f>
        <v>1160091.92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5">
        <v>2240</v>
      </c>
      <c r="B69" s="25"/>
      <c r="C69" s="9"/>
      <c r="D69" s="9">
        <f>ЗДО6!I14</f>
        <v>1312895.18</v>
      </c>
      <c r="E69" s="7" t="b">
        <f>D69=D68</f>
        <v>0</v>
      </c>
    </row>
    <row r="70" spans="1:15" collapsed="1" x14ac:dyDescent="0.3">
      <c r="A70" s="13">
        <v>2240.1</v>
      </c>
      <c r="B70" s="11" t="s">
        <v>21</v>
      </c>
      <c r="C70" s="11"/>
      <c r="D70" s="12">
        <f>1335+55709+1335+1335+3108</f>
        <v>62822</v>
      </c>
    </row>
    <row r="71" spans="1:15" hidden="1" x14ac:dyDescent="0.3">
      <c r="A71" s="13">
        <v>2240.1999999999998</v>
      </c>
      <c r="B71" s="21" t="s">
        <v>22</v>
      </c>
      <c r="C71" s="22"/>
      <c r="D71" s="12"/>
    </row>
    <row r="72" spans="1:15" x14ac:dyDescent="0.3">
      <c r="A72" s="13">
        <v>2240.3000000000002</v>
      </c>
      <c r="B72" s="21" t="s">
        <v>23</v>
      </c>
      <c r="C72" s="22"/>
      <c r="D72" s="12">
        <f>C73</f>
        <v>0</v>
      </c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1" t="s">
        <v>24</v>
      </c>
      <c r="C79" s="22"/>
      <c r="D79" s="12"/>
    </row>
    <row r="80" spans="1:15" hidden="1" x14ac:dyDescent="0.3">
      <c r="A80" s="13">
        <v>2240.5</v>
      </c>
      <c r="B80" s="21" t="s">
        <v>25</v>
      </c>
      <c r="C80" s="22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18"/>
      <c r="C82" s="16"/>
      <c r="D82" s="16"/>
    </row>
    <row r="83" spans="1:15" ht="17.25" hidden="1" customHeight="1" x14ac:dyDescent="0.3">
      <c r="A83" s="13"/>
      <c r="B83" s="18"/>
      <c r="C83" s="16"/>
      <c r="D83" s="16"/>
    </row>
    <row r="84" spans="1:15" hidden="1" x14ac:dyDescent="0.3">
      <c r="A84" s="13"/>
      <c r="B84" s="19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1" t="s">
        <v>26</v>
      </c>
      <c r="C90" s="22"/>
      <c r="D90" s="12"/>
    </row>
    <row r="91" spans="1:15" hidden="1" x14ac:dyDescent="0.3">
      <c r="A91" s="13">
        <v>2240.6999999999998</v>
      </c>
      <c r="B91" s="21" t="s">
        <v>27</v>
      </c>
      <c r="C91" s="22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1" t="s">
        <v>28</v>
      </c>
      <c r="C97" s="22"/>
      <c r="D97" s="12">
        <f>1129.2+1866.05</f>
        <v>2995.25</v>
      </c>
    </row>
    <row r="98" spans="1:5" x14ac:dyDescent="0.3">
      <c r="A98" s="13">
        <v>2240.9</v>
      </c>
      <c r="B98" s="21" t="s">
        <v>29</v>
      </c>
      <c r="C98" s="22"/>
      <c r="D98" s="12">
        <v>2805.56</v>
      </c>
    </row>
    <row r="99" spans="1:5" hidden="1" x14ac:dyDescent="0.3">
      <c r="A99" s="13">
        <v>2241.1</v>
      </c>
      <c r="B99" s="21" t="s">
        <v>30</v>
      </c>
      <c r="C99" s="22"/>
      <c r="D99" s="12"/>
    </row>
    <row r="100" spans="1:5" x14ac:dyDescent="0.3">
      <c r="A100" s="13">
        <v>2241.1999999999998</v>
      </c>
      <c r="B100" s="21" t="s">
        <v>31</v>
      </c>
      <c r="C100" s="22"/>
      <c r="D100" s="12">
        <f>252+618.55</f>
        <v>870.55</v>
      </c>
    </row>
    <row r="101" spans="1:5" x14ac:dyDescent="0.3">
      <c r="A101" s="13">
        <v>2241.3000000000002</v>
      </c>
      <c r="B101" s="21" t="s">
        <v>32</v>
      </c>
      <c r="C101" s="22"/>
      <c r="D101" s="12">
        <f>280+280+280+280+280+897.06+280+280+280+280+280+280+280</f>
        <v>4257.0599999999995</v>
      </c>
    </row>
    <row r="102" spans="1:5" x14ac:dyDescent="0.3">
      <c r="A102" s="13">
        <v>2241.4</v>
      </c>
      <c r="B102" s="21" t="s">
        <v>33</v>
      </c>
      <c r="C102" s="22"/>
      <c r="D102" s="12">
        <f>4862.05+938.4</f>
        <v>5800.45</v>
      </c>
    </row>
    <row r="103" spans="1:5" hidden="1" x14ac:dyDescent="0.3">
      <c r="A103" s="13">
        <v>2241.5</v>
      </c>
      <c r="B103" s="21" t="s">
        <v>34</v>
      </c>
      <c r="C103" s="22"/>
      <c r="D103" s="12"/>
    </row>
    <row r="104" spans="1:5" ht="38.25" hidden="1" customHeight="1" x14ac:dyDescent="0.3">
      <c r="A104" s="13">
        <v>2241.6</v>
      </c>
      <c r="B104" s="26" t="s">
        <v>35</v>
      </c>
      <c r="C104" s="22"/>
      <c r="D104" s="12"/>
    </row>
    <row r="105" spans="1:5" hidden="1" x14ac:dyDescent="0.3">
      <c r="A105" s="13">
        <v>2241.6999999999998</v>
      </c>
      <c r="B105" s="21" t="s">
        <v>36</v>
      </c>
      <c r="C105" s="22"/>
      <c r="D105" s="12"/>
    </row>
    <row r="106" spans="1:5" hidden="1" x14ac:dyDescent="0.3">
      <c r="A106" s="13"/>
      <c r="B106" s="27"/>
      <c r="C106" s="28"/>
      <c r="D106" s="12"/>
    </row>
    <row r="107" spans="1:5" x14ac:dyDescent="0.3">
      <c r="A107" s="13">
        <v>2241.9</v>
      </c>
      <c r="B107" s="21" t="s">
        <v>37</v>
      </c>
      <c r="C107" s="22"/>
      <c r="D107" s="12">
        <f>C108</f>
        <v>73252.39</v>
      </c>
    </row>
    <row r="108" spans="1:5" hidden="1" outlineLevel="1" x14ac:dyDescent="0.3">
      <c r="A108" s="13"/>
      <c r="B108" s="14"/>
      <c r="C108" s="15">
        <f>SUM(C109:C125)</f>
        <v>73252.39</v>
      </c>
      <c r="D108" s="29"/>
      <c r="E108" s="17">
        <f>D107-C108</f>
        <v>0</v>
      </c>
    </row>
    <row r="109" spans="1:5" collapsed="1" x14ac:dyDescent="0.3">
      <c r="A109" s="13"/>
      <c r="B109" s="30" t="s">
        <v>38</v>
      </c>
      <c r="C109" s="16">
        <f>1255.69+498.72+1315.92+1307.27</f>
        <v>4377.6000000000004</v>
      </c>
      <c r="D109" s="16"/>
    </row>
    <row r="110" spans="1:5" x14ac:dyDescent="0.3">
      <c r="A110" s="13"/>
      <c r="B110" s="30" t="s">
        <v>39</v>
      </c>
      <c r="C110" s="16">
        <f>200+300+100+100+100+100+100+100+100</f>
        <v>1200</v>
      </c>
      <c r="D110" s="16"/>
    </row>
    <row r="111" spans="1:5" x14ac:dyDescent="0.3">
      <c r="A111" s="19"/>
      <c r="B111" s="31" t="s">
        <v>40</v>
      </c>
      <c r="C111" s="16">
        <f>6273+3344.79</f>
        <v>9617.7900000000009</v>
      </c>
      <c r="D111" s="16"/>
    </row>
    <row r="112" spans="1:5" x14ac:dyDescent="0.3">
      <c r="A112" s="19"/>
      <c r="B112" s="30" t="s">
        <v>41</v>
      </c>
      <c r="C112" s="16">
        <v>11696</v>
      </c>
      <c r="D112" s="16"/>
    </row>
    <row r="113" spans="1:15" x14ac:dyDescent="0.3">
      <c r="A113" s="19"/>
      <c r="B113" s="30" t="s">
        <v>42</v>
      </c>
      <c r="C113" s="16">
        <v>30000</v>
      </c>
      <c r="D113" s="16"/>
    </row>
    <row r="114" spans="1:15" x14ac:dyDescent="0.3">
      <c r="A114" s="19"/>
      <c r="B114" s="30" t="s">
        <v>43</v>
      </c>
      <c r="C114" s="16">
        <v>4500</v>
      </c>
      <c r="D114" s="16"/>
    </row>
    <row r="115" spans="1:15" x14ac:dyDescent="0.3">
      <c r="A115" s="19"/>
      <c r="B115" s="30" t="s">
        <v>44</v>
      </c>
      <c r="C115" s="16">
        <v>500</v>
      </c>
      <c r="D115" s="16"/>
      <c r="E115" s="7"/>
      <c r="F115" s="7"/>
      <c r="G115" s="7"/>
      <c r="I115" s="7"/>
      <c r="J115" s="7"/>
      <c r="K115" s="7"/>
      <c r="M115" s="7"/>
      <c r="N115" s="7"/>
      <c r="O115" s="7"/>
    </row>
    <row r="116" spans="1:15" x14ac:dyDescent="0.3">
      <c r="A116" s="19"/>
      <c r="B116" s="30" t="s">
        <v>45</v>
      </c>
      <c r="C116" s="16">
        <v>2400</v>
      </c>
      <c r="D116" s="16"/>
      <c r="E116" s="7"/>
      <c r="F116" s="7"/>
      <c r="G116" s="7"/>
      <c r="I116" s="7"/>
      <c r="J116" s="7"/>
      <c r="K116" s="7"/>
      <c r="M116" s="7"/>
      <c r="N116" s="7"/>
      <c r="O116" s="7"/>
    </row>
    <row r="117" spans="1:15" x14ac:dyDescent="0.3">
      <c r="A117" s="19"/>
      <c r="B117" s="30" t="s">
        <v>46</v>
      </c>
      <c r="C117" s="16">
        <v>1140</v>
      </c>
      <c r="D117" s="16"/>
      <c r="E117" s="7"/>
      <c r="F117" s="7"/>
      <c r="G117" s="7"/>
      <c r="I117" s="7"/>
      <c r="J117" s="7"/>
      <c r="K117" s="7"/>
      <c r="M117" s="7"/>
      <c r="N117" s="7"/>
      <c r="O117" s="7"/>
    </row>
    <row r="118" spans="1:15" x14ac:dyDescent="0.3">
      <c r="A118" s="19"/>
      <c r="B118" s="18" t="s">
        <v>47</v>
      </c>
      <c r="C118" s="12">
        <f>711*2+711+711+711+711+711+711+711+711+711</f>
        <v>7821</v>
      </c>
      <c r="D118" s="16"/>
      <c r="E118" s="7"/>
      <c r="F118" s="7"/>
      <c r="G118" s="7"/>
      <c r="I118" s="7"/>
      <c r="J118" s="7"/>
      <c r="K118" s="7"/>
      <c r="M118" s="7"/>
      <c r="N118" s="7"/>
      <c r="O118" s="7"/>
    </row>
    <row r="119" spans="1:15" hidden="1" x14ac:dyDescent="0.3">
      <c r="A119" s="19"/>
      <c r="B119" s="18"/>
      <c r="C119" s="16"/>
      <c r="D119" s="16"/>
      <c r="E119" s="7"/>
      <c r="F119" s="7"/>
      <c r="G119" s="7"/>
      <c r="I119" s="7"/>
      <c r="J119" s="7"/>
      <c r="K119" s="7"/>
      <c r="M119" s="7"/>
      <c r="N119" s="7"/>
      <c r="O119" s="7"/>
    </row>
    <row r="120" spans="1:15" hidden="1" x14ac:dyDescent="0.3">
      <c r="A120" s="19"/>
      <c r="B120" s="18"/>
      <c r="C120" s="16"/>
      <c r="D120" s="16"/>
    </row>
    <row r="121" spans="1:15" hidden="1" x14ac:dyDescent="0.3">
      <c r="A121" s="19"/>
      <c r="B121" s="18"/>
      <c r="C121" s="16"/>
      <c r="D121" s="16"/>
    </row>
    <row r="122" spans="1:15" hidden="1" x14ac:dyDescent="0.3">
      <c r="A122" s="19"/>
      <c r="B122" s="30"/>
      <c r="C122" s="16"/>
      <c r="D122" s="16"/>
    </row>
    <row r="123" spans="1:15" hidden="1" x14ac:dyDescent="0.3">
      <c r="A123" s="19"/>
      <c r="B123" s="18"/>
      <c r="C123" s="16"/>
      <c r="D123" s="16"/>
    </row>
    <row r="124" spans="1:15" hidden="1" outlineLevel="1" x14ac:dyDescent="0.3">
      <c r="B124" s="32"/>
      <c r="D124" s="3" t="b">
        <f>D68=D69</f>
        <v>0</v>
      </c>
    </row>
    <row r="125" spans="1:15" hidden="1" collapsed="1" x14ac:dyDescent="0.3">
      <c r="B125" s="32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2026-03-26T13:10:06Z</dcterms:created>
  <dcterms:modified xsi:type="dcterms:W3CDTF">2026-03-26T13:10:08Z</dcterms:modified>
</cp:coreProperties>
</file>