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3EC6DBC8-C3C1-43FB-A2EF-19254321C83F}" xr6:coauthVersionLast="36" xr6:coauthVersionMax="36" xr10:uidLastSave="{00000000-0000-0000-0000-000000000000}"/>
  <bookViews>
    <workbookView xWindow="0" yWindow="0" windowWidth="28800" windowHeight="11625" xr2:uid="{DBF6118E-9EBF-40A7-B19F-95FA9EE30578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E26" i="3" s="1"/>
  <c r="G26" i="3" s="1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E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G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K15" i="3"/>
  <c r="H15" i="3" s="1"/>
  <c r="I15" i="3"/>
  <c r="F15" i="3" s="1"/>
  <c r="AH14" i="3"/>
  <c r="AE14" i="3"/>
  <c r="AB14" i="3"/>
  <c r="Y14" i="3"/>
  <c r="V14" i="3"/>
  <c r="S14" i="3"/>
  <c r="P14" i="3"/>
  <c r="K14" i="3"/>
  <c r="I14" i="3"/>
  <c r="F14" i="3" s="1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P10" i="3"/>
  <c r="M10" i="3"/>
  <c r="I10" i="3"/>
  <c r="H10" i="3"/>
  <c r="E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Y9" i="3"/>
  <c r="AB9" i="3"/>
  <c r="P9" i="3"/>
  <c r="C110" i="2"/>
  <c r="C109" i="2"/>
  <c r="C108" i="2"/>
  <c r="D107" i="2" s="1"/>
  <c r="E108" i="2" s="1"/>
  <c r="D106" i="2"/>
  <c r="D101" i="2"/>
  <c r="C92" i="2"/>
  <c r="D91" i="2" s="1"/>
  <c r="E92" i="2" s="1"/>
  <c r="C83" i="2"/>
  <c r="C81" i="2" s="1"/>
  <c r="D80" i="2" s="1"/>
  <c r="C73" i="2"/>
  <c r="E73" i="2" s="1"/>
  <c r="D70" i="2"/>
  <c r="C50" i="2"/>
  <c r="D49" i="2" s="1"/>
  <c r="E50" i="2" s="1"/>
  <c r="C44" i="2"/>
  <c r="E44" i="2" s="1"/>
  <c r="C37" i="2"/>
  <c r="E37" i="2" s="1"/>
  <c r="D35" i="2"/>
  <c r="C18" i="2"/>
  <c r="D17" i="2" s="1"/>
  <c r="C8" i="2"/>
  <c r="E8" i="2" s="1"/>
  <c r="E18" i="2" l="1"/>
  <c r="D4" i="2"/>
  <c r="E4" i="2" s="1"/>
  <c r="G11" i="3"/>
  <c r="M15" i="3"/>
  <c r="J11" i="3"/>
  <c r="J12" i="3"/>
  <c r="J19" i="3"/>
  <c r="J23" i="3"/>
  <c r="J27" i="3"/>
  <c r="G13" i="3"/>
  <c r="G16" i="3"/>
  <c r="G24" i="3"/>
  <c r="J10" i="3"/>
  <c r="J16" i="3"/>
  <c r="J17" i="3"/>
  <c r="J20" i="3"/>
  <c r="J21" i="3"/>
  <c r="J24" i="3"/>
  <c r="J25" i="3"/>
  <c r="I9" i="3"/>
  <c r="V9" i="3"/>
  <c r="AH9" i="3"/>
  <c r="M9" i="3"/>
  <c r="K9" i="3"/>
  <c r="J13" i="3"/>
  <c r="M14" i="3"/>
  <c r="H14" i="3"/>
  <c r="J18" i="3"/>
  <c r="J26" i="3"/>
  <c r="H9" i="3"/>
  <c r="J15" i="3"/>
  <c r="E15" i="3"/>
  <c r="G15" i="3" s="1"/>
  <c r="G22" i="3"/>
  <c r="S9" i="3"/>
  <c r="AE9" i="3"/>
  <c r="G20" i="3"/>
  <c r="J22" i="3"/>
  <c r="F10" i="3"/>
  <c r="F12" i="3"/>
  <c r="G12" i="3" s="1"/>
  <c r="F17" i="3"/>
  <c r="G17" i="3" s="1"/>
  <c r="F19" i="3"/>
  <c r="G19" i="3" s="1"/>
  <c r="F21" i="3"/>
  <c r="G21" i="3" s="1"/>
  <c r="F23" i="3"/>
  <c r="G23" i="3" s="1"/>
  <c r="F25" i="3"/>
  <c r="G25" i="3" s="1"/>
  <c r="F27" i="3"/>
  <c r="G27" i="3" s="1"/>
  <c r="E81" i="2"/>
  <c r="D68" i="2"/>
  <c r="D122" i="2" s="1"/>
  <c r="D64" i="2" l="1"/>
  <c r="E5" i="2"/>
  <c r="J14" i="3"/>
  <c r="E14" i="3"/>
  <c r="J9" i="3"/>
  <c r="F9" i="3"/>
  <c r="G10" i="3"/>
  <c r="E69" i="2"/>
  <c r="E68" i="2"/>
  <c r="G9" i="3" l="1"/>
  <c r="G14" i="3"/>
  <c r="E9" i="3"/>
</calcChain>
</file>

<file path=xl/sharedStrings.xml><?xml version="1.0" encoding="utf-8"?>
<sst xmlns="http://schemas.openxmlformats.org/spreadsheetml/2006/main" count="110" uniqueCount="79">
  <si>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</si>
  <si>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</si>
  <si>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</si>
  <si>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</si>
  <si>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</si>
  <si>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</si>
  <si>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</si>
  <si>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</si>
  <si>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Лаки, фарби, шпаклівка</t>
  </si>
  <si>
    <t>комплектуючі до сантехніки</t>
  </si>
  <si>
    <t>Фарби, лаки</t>
  </si>
  <si>
    <t xml:space="preserve">Миючі засоби    </t>
  </si>
  <si>
    <t>Меблі</t>
  </si>
  <si>
    <t>Бензин</t>
  </si>
  <si>
    <t>Запчастини</t>
  </si>
  <si>
    <t>Ін.матеріали</t>
  </si>
  <si>
    <t>комплектуючі до компютера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</si>
  <si>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</si>
  <si>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</si>
  <si>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</si>
  <si>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</si>
  <si>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</si>
  <si>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</si>
  <si>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</si>
  <si>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</si>
  <si>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пральної машини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</si>
  <si>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</si>
  <si>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</si>
  <si>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</si>
  <si>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</si>
  <si>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</si>
  <si>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</si>
  <si>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</si>
  <si>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</si>
  <si>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</si>
  <si>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</si>
  <si>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</si>
  <si>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</si>
  <si>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</si>
  <si>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</si>
  <si>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</si>
  <si>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</si>
  <si>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Технічне обслуговування мережі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</si>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</sst>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BC37BE73-E2BE-4648-BFB0-BEF4BC920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E946-BC63-4879-A780-F0E20B660D60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57" t="s">
        <v>51</v>
      </c>
      <c r="O6" s="58"/>
      <c r="P6" s="59"/>
      <c r="Q6" s="57" t="s">
        <v>52</v>
      </c>
      <c r="R6" s="58"/>
      <c r="S6" s="59"/>
      <c r="T6" s="60" t="s">
        <v>53</v>
      </c>
      <c r="U6" s="61"/>
      <c r="V6" s="56"/>
      <c r="W6" s="61" t="s">
        <v>54</v>
      </c>
      <c r="X6" s="61"/>
      <c r="Y6" s="62"/>
      <c r="Z6" s="60" t="s">
        <v>55</v>
      </c>
      <c r="AA6" s="61"/>
      <c r="AB6" s="56"/>
      <c r="AC6" s="63" t="s">
        <v>56</v>
      </c>
      <c r="AD6" s="64"/>
      <c r="AE6" s="65"/>
      <c r="AF6" s="60" t="s">
        <v>57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58</v>
      </c>
      <c r="F7" s="71" t="s">
        <v>59</v>
      </c>
      <c r="G7" s="72" t="s">
        <v>60</v>
      </c>
      <c r="H7" s="70" t="s">
        <v>58</v>
      </c>
      <c r="I7" s="71" t="s">
        <v>59</v>
      </c>
      <c r="J7" s="72" t="s">
        <v>60</v>
      </c>
      <c r="K7" s="70" t="s">
        <v>58</v>
      </c>
      <c r="L7" s="71" t="s">
        <v>59</v>
      </c>
      <c r="M7" s="72" t="s">
        <v>60</v>
      </c>
      <c r="N7" s="70" t="s">
        <v>58</v>
      </c>
      <c r="O7" s="71" t="s">
        <v>59</v>
      </c>
      <c r="P7" s="72" t="s">
        <v>60</v>
      </c>
      <c r="Q7" s="70" t="s">
        <v>58</v>
      </c>
      <c r="R7" s="71" t="s">
        <v>59</v>
      </c>
      <c r="S7" s="72" t="s">
        <v>60</v>
      </c>
      <c r="T7" s="70" t="s">
        <v>58</v>
      </c>
      <c r="U7" s="71" t="s">
        <v>59</v>
      </c>
      <c r="V7" s="72" t="s">
        <v>60</v>
      </c>
      <c r="W7" s="70" t="s">
        <v>58</v>
      </c>
      <c r="X7" s="71" t="s">
        <v>59</v>
      </c>
      <c r="Y7" s="72" t="s">
        <v>60</v>
      </c>
      <c r="Z7" s="70" t="s">
        <v>58</v>
      </c>
      <c r="AA7" s="71" t="s">
        <v>59</v>
      </c>
      <c r="AB7" s="72" t="s">
        <v>60</v>
      </c>
      <c r="AC7" s="70" t="s">
        <v>58</v>
      </c>
      <c r="AD7" s="71" t="s">
        <v>59</v>
      </c>
      <c r="AE7" s="72" t="s">
        <v>60</v>
      </c>
      <c r="AF7" s="70" t="s">
        <v>58</v>
      </c>
      <c r="AG7" s="71" t="s">
        <v>59</v>
      </c>
      <c r="AH7" s="72" t="s">
        <v>60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77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78</v>
      </c>
      <c r="B10" s="115">
        <v>2111</v>
      </c>
      <c r="C10" s="116" t="s">
        <v>61</v>
      </c>
      <c r="D10" s="117"/>
      <c r="E10" s="85">
        <f>H10+T10+W10+Z10+AC10++AF10</f>
        <v>3194610</v>
      </c>
      <c r="F10" s="86">
        <f>I10+U10+X10+AA10+AD10++AG10</f>
        <v>2443392.6900000004</v>
      </c>
      <c r="G10" s="118">
        <f>E10-F10</f>
        <v>751217.30999999959</v>
      </c>
      <c r="H10" s="85">
        <f>K10+N10+Q10</f>
        <v>3194610</v>
      </c>
      <c r="I10" s="86">
        <f>L10+O10+R10</f>
        <v>2443392.6900000004</v>
      </c>
      <c r="J10" s="87">
        <f>H10-I10</f>
        <v>751217.30999999959</v>
      </c>
      <c r="K10" s="88">
        <v>3172270</v>
      </c>
      <c r="L10" s="89">
        <v>2431008.4900000002</v>
      </c>
      <c r="M10" s="90">
        <f>K10-L10</f>
        <v>741261.50999999978</v>
      </c>
      <c r="N10" s="88">
        <v>22340</v>
      </c>
      <c r="O10" s="89">
        <v>12384.2</v>
      </c>
      <c r="P10" s="90">
        <f>N10-O10</f>
        <v>9955.7999999999993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62</v>
      </c>
      <c r="D11" s="101"/>
      <c r="E11" s="93">
        <f t="shared" ref="E11:F27" si="1">H11+T11+W11+Z11+AC11++AF11</f>
        <v>693815</v>
      </c>
      <c r="F11" s="94">
        <f t="shared" si="1"/>
        <v>558950.29</v>
      </c>
      <c r="G11" s="119">
        <f>E11-F11</f>
        <v>134864.70999999996</v>
      </c>
      <c r="H11" s="93">
        <f>K11+N11+Q11</f>
        <v>693815</v>
      </c>
      <c r="I11" s="94">
        <f>L11+O11+R11</f>
        <v>558950.29</v>
      </c>
      <c r="J11" s="96">
        <f>H11-I11</f>
        <v>134864.70999999996</v>
      </c>
      <c r="K11" s="97">
        <v>688900</v>
      </c>
      <c r="L11" s="98">
        <v>556225.78</v>
      </c>
      <c r="M11" s="99">
        <f>K11-L11</f>
        <v>132674.21999999997</v>
      </c>
      <c r="N11" s="97">
        <v>4915</v>
      </c>
      <c r="O11" s="98">
        <v>2724.51</v>
      </c>
      <c r="P11" s="99">
        <f>N11-O11</f>
        <v>2190.4899999999998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32330</v>
      </c>
      <c r="F12" s="94">
        <f t="shared" si="1"/>
        <v>30495</v>
      </c>
      <c r="G12" s="119">
        <f t="shared" ref="G12:G26" si="2">E12-F12</f>
        <v>1835</v>
      </c>
      <c r="H12" s="93">
        <f t="shared" ref="H12:I27" si="3">K12+N12+Q12</f>
        <v>32330</v>
      </c>
      <c r="I12" s="94">
        <f t="shared" si="3"/>
        <v>30495</v>
      </c>
      <c r="J12" s="96">
        <f t="shared" ref="J12:J26" si="4">H12-I12</f>
        <v>1835</v>
      </c>
      <c r="K12" s="97">
        <v>32330</v>
      </c>
      <c r="L12" s="98">
        <v>30495</v>
      </c>
      <c r="M12" s="99">
        <f t="shared" ref="M12:M26" si="5">K12-L12</f>
        <v>1835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0</v>
      </c>
      <c r="X12" s="98">
        <v>0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63</v>
      </c>
      <c r="D13" s="101"/>
      <c r="E13" s="93">
        <f t="shared" si="1"/>
        <v>1000</v>
      </c>
      <c r="F13" s="94">
        <f t="shared" si="1"/>
        <v>0</v>
      </c>
      <c r="G13" s="95">
        <f t="shared" si="2"/>
        <v>1000</v>
      </c>
      <c r="H13" s="93">
        <f>K13+N13+Q13</f>
        <v>1000</v>
      </c>
      <c r="I13" s="94">
        <f t="shared" si="3"/>
        <v>0</v>
      </c>
      <c r="J13" s="96">
        <f t="shared" si="4"/>
        <v>1000</v>
      </c>
      <c r="K13" s="97">
        <v>1000</v>
      </c>
      <c r="L13" s="98">
        <v>0</v>
      </c>
      <c r="M13" s="99">
        <f t="shared" si="5"/>
        <v>1000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64</v>
      </c>
      <c r="D14" s="101"/>
      <c r="E14" s="93">
        <f t="shared" si="1"/>
        <v>792820</v>
      </c>
      <c r="F14" s="94">
        <f t="shared" si="1"/>
        <v>593514.16</v>
      </c>
      <c r="G14" s="119">
        <f t="shared" si="2"/>
        <v>199305.83999999997</v>
      </c>
      <c r="H14" s="93">
        <f t="shared" si="3"/>
        <v>351150</v>
      </c>
      <c r="I14" s="94">
        <f t="shared" si="3"/>
        <v>346036.93</v>
      </c>
      <c r="J14" s="96">
        <f t="shared" si="4"/>
        <v>5113.070000000007</v>
      </c>
      <c r="K14" s="97">
        <f>373400-57250+35000</f>
        <v>351150</v>
      </c>
      <c r="L14" s="98">
        <v>346036.93</v>
      </c>
      <c r="M14" s="99">
        <f t="shared" si="5"/>
        <v>5113.070000000007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441670</v>
      </c>
      <c r="U14" s="98">
        <v>247477.23</v>
      </c>
      <c r="V14" s="99">
        <f t="shared" si="8"/>
        <v>194192.77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19</v>
      </c>
      <c r="D15" s="101"/>
      <c r="E15" s="93">
        <f t="shared" si="1"/>
        <v>152800</v>
      </c>
      <c r="F15" s="94">
        <f t="shared" si="1"/>
        <v>62463.02</v>
      </c>
      <c r="G15" s="119">
        <f t="shared" si="2"/>
        <v>90336.98000000001</v>
      </c>
      <c r="H15" s="93">
        <f t="shared" si="3"/>
        <v>152800</v>
      </c>
      <c r="I15" s="94">
        <f t="shared" si="3"/>
        <v>62463.02</v>
      </c>
      <c r="J15" s="96">
        <f t="shared" si="4"/>
        <v>90336.98000000001</v>
      </c>
      <c r="K15" s="97">
        <f>102800+50000</f>
        <v>152800</v>
      </c>
      <c r="L15" s="98">
        <v>62463.02</v>
      </c>
      <c r="M15" s="99">
        <f t="shared" si="5"/>
        <v>90336.98000000001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65</v>
      </c>
      <c r="D16" s="101"/>
      <c r="E16" s="93">
        <f t="shared" si="1"/>
        <v>5000</v>
      </c>
      <c r="F16" s="94">
        <f t="shared" si="1"/>
        <v>1700</v>
      </c>
      <c r="G16" s="119">
        <f t="shared" si="2"/>
        <v>3300</v>
      </c>
      <c r="H16" s="93">
        <f t="shared" si="3"/>
        <v>5000</v>
      </c>
      <c r="I16" s="94">
        <f t="shared" si="3"/>
        <v>1700</v>
      </c>
      <c r="J16" s="96">
        <f t="shared" si="4"/>
        <v>3300</v>
      </c>
      <c r="K16" s="97">
        <v>5000</v>
      </c>
      <c r="L16" s="98">
        <v>1700</v>
      </c>
      <c r="M16" s="99">
        <f t="shared" si="5"/>
        <v>3300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66</v>
      </c>
      <c r="D17" s="101"/>
      <c r="E17" s="93">
        <f t="shared" si="1"/>
        <v>617900</v>
      </c>
      <c r="F17" s="94">
        <f t="shared" si="1"/>
        <v>316489.03999999998</v>
      </c>
      <c r="G17" s="119">
        <f t="shared" si="2"/>
        <v>301410.96000000002</v>
      </c>
      <c r="H17" s="93">
        <f t="shared" si="3"/>
        <v>617900</v>
      </c>
      <c r="I17" s="94">
        <f t="shared" si="3"/>
        <v>316489.03999999998</v>
      </c>
      <c r="J17" s="96">
        <f t="shared" si="4"/>
        <v>301410.96000000002</v>
      </c>
      <c r="K17" s="97">
        <v>617900</v>
      </c>
      <c r="L17" s="98">
        <v>316489.03999999998</v>
      </c>
      <c r="M17" s="99">
        <f t="shared" si="5"/>
        <v>301410.96000000002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67</v>
      </c>
      <c r="D18" s="101"/>
      <c r="E18" s="93">
        <f t="shared" si="1"/>
        <v>37600</v>
      </c>
      <c r="F18" s="94">
        <f t="shared" si="1"/>
        <v>24728</v>
      </c>
      <c r="G18" s="119">
        <f t="shared" si="2"/>
        <v>12872</v>
      </c>
      <c r="H18" s="93">
        <f t="shared" si="3"/>
        <v>37600</v>
      </c>
      <c r="I18" s="94">
        <f t="shared" si="3"/>
        <v>24728</v>
      </c>
      <c r="J18" s="96">
        <f t="shared" si="4"/>
        <v>12872</v>
      </c>
      <c r="K18" s="97">
        <v>37600</v>
      </c>
      <c r="L18" s="98">
        <v>24728</v>
      </c>
      <c r="M18" s="99">
        <f t="shared" si="5"/>
        <v>12872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68</v>
      </c>
      <c r="D19" s="101"/>
      <c r="E19" s="93">
        <f t="shared" si="1"/>
        <v>255000</v>
      </c>
      <c r="F19" s="94">
        <f t="shared" si="1"/>
        <v>129409.17</v>
      </c>
      <c r="G19" s="119">
        <f t="shared" si="2"/>
        <v>125590.83</v>
      </c>
      <c r="H19" s="93">
        <f t="shared" si="3"/>
        <v>255000</v>
      </c>
      <c r="I19" s="94">
        <f t="shared" si="3"/>
        <v>129409.17</v>
      </c>
      <c r="J19" s="96">
        <f t="shared" si="4"/>
        <v>125590.83</v>
      </c>
      <c r="K19" s="97">
        <v>255000</v>
      </c>
      <c r="L19" s="98">
        <v>129409.17</v>
      </c>
      <c r="M19" s="99">
        <f t="shared" si="5"/>
        <v>125590.83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69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70</v>
      </c>
      <c r="D21" s="101"/>
      <c r="E21" s="93">
        <f t="shared" si="1"/>
        <v>7000</v>
      </c>
      <c r="F21" s="94">
        <f t="shared" si="1"/>
        <v>4917.6000000000004</v>
      </c>
      <c r="G21" s="119">
        <f t="shared" si="2"/>
        <v>2082.3999999999996</v>
      </c>
      <c r="H21" s="93">
        <f t="shared" si="3"/>
        <v>7000</v>
      </c>
      <c r="I21" s="94">
        <f t="shared" si="3"/>
        <v>4917.6000000000004</v>
      </c>
      <c r="J21" s="96">
        <f t="shared" si="4"/>
        <v>2082.3999999999996</v>
      </c>
      <c r="K21" s="97">
        <v>7000</v>
      </c>
      <c r="L21" s="98">
        <v>4917.6000000000004</v>
      </c>
      <c r="M21" s="99">
        <f t="shared" si="5"/>
        <v>2082.3999999999996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71</v>
      </c>
      <c r="D22" s="120"/>
      <c r="E22" s="93">
        <f t="shared" si="1"/>
        <v>1205</v>
      </c>
      <c r="F22" s="94">
        <f t="shared" si="1"/>
        <v>1204.4000000000001</v>
      </c>
      <c r="G22" s="119">
        <f t="shared" si="2"/>
        <v>0.59999999999990905</v>
      </c>
      <c r="H22" s="93">
        <f t="shared" si="3"/>
        <v>1205</v>
      </c>
      <c r="I22" s="94">
        <f t="shared" si="3"/>
        <v>1204.4000000000001</v>
      </c>
      <c r="J22" s="96">
        <f t="shared" si="4"/>
        <v>0.59999999999990905</v>
      </c>
      <c r="K22" s="97">
        <v>1205</v>
      </c>
      <c r="L22" s="98">
        <v>1204.4000000000001</v>
      </c>
      <c r="M22" s="99">
        <f t="shared" si="5"/>
        <v>0.59999999999990905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72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73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74</v>
      </c>
      <c r="D25" s="101"/>
      <c r="E25" s="93">
        <f t="shared" si="1"/>
        <v>34448</v>
      </c>
      <c r="F25" s="94">
        <f t="shared" si="1"/>
        <v>34448</v>
      </c>
      <c r="G25" s="119">
        <f t="shared" si="2"/>
        <v>0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>
        <v>34448</v>
      </c>
      <c r="AA25" s="98">
        <v>34448</v>
      </c>
      <c r="AB25" s="99">
        <f t="shared" si="0"/>
        <v>0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75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76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97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84AE-2DEB-4EA9-A486-E30611149657}">
  <sheetPr codeName="Лист11"/>
  <dimension ref="A1:O123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SUM(D6:D49)</f>
        <v>30495</v>
      </c>
      <c r="E4" s="6">
        <f>D5-D4</f>
        <v>528455.29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ЗДО8!I11</f>
        <v>558950.29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12861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SUM(C19:C34)</f>
        <v>12861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8819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555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3487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20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0">
        <v>2210.6</v>
      </c>
      <c r="B35" s="11" t="s">
        <v>11</v>
      </c>
      <c r="C35" s="11"/>
      <c r="D35" s="12">
        <f>4924+8315</f>
        <v>13239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2210.6999999999998</v>
      </c>
      <c r="B36" s="11" t="s">
        <v>12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SUM(C38:C41)</f>
        <v>0</v>
      </c>
      <c r="D37" s="16"/>
      <c r="E37" s="17">
        <f>D36-C37</f>
        <v>0</v>
      </c>
    </row>
    <row r="38" spans="1:15" hidden="1" collapsed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20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>
        <v>2210.8000000000002</v>
      </c>
      <c r="B42" s="11" t="s">
        <v>13</v>
      </c>
      <c r="C42" s="11"/>
      <c r="D42" s="12">
        <v>2040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>
        <v>2210.9</v>
      </c>
      <c r="B43" s="11" t="s">
        <v>14</v>
      </c>
      <c r="C43" s="11"/>
      <c r="D43" s="12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3"/>
      <c r="B44" s="14"/>
      <c r="C44" s="15">
        <f>SUM(C45:C48)</f>
        <v>0</v>
      </c>
      <c r="D44" s="16"/>
      <c r="E44" s="17">
        <f>D43-C44</f>
        <v>0</v>
      </c>
    </row>
    <row r="45" spans="1:15" hidden="1" collapsed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20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>
        <v>2211.9</v>
      </c>
      <c r="B49" s="11" t="s">
        <v>15</v>
      </c>
      <c r="C49" s="11"/>
      <c r="D49" s="12">
        <f>C50</f>
        <v>2355</v>
      </c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3"/>
      <c r="B50" s="14"/>
      <c r="C50" s="15">
        <f>SUM(C51:C64)</f>
        <v>2355</v>
      </c>
      <c r="D50" s="16"/>
      <c r="E50" s="17">
        <f>D49-C50</f>
        <v>0</v>
      </c>
    </row>
    <row r="51" spans="1:15" collapsed="1" x14ac:dyDescent="0.3">
      <c r="A51" s="10"/>
      <c r="B51" s="19" t="s">
        <v>16</v>
      </c>
      <c r="C51" s="16">
        <v>1530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17</v>
      </c>
      <c r="C52" s="16">
        <v>825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8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21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21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18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18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18</v>
      </c>
    </row>
    <row r="68" spans="1:15" ht="39.75" customHeight="1" x14ac:dyDescent="0.3">
      <c r="A68" s="4">
        <v>2240</v>
      </c>
      <c r="B68" s="5" t="s">
        <v>19</v>
      </c>
      <c r="C68" s="5"/>
      <c r="D68" s="129">
        <f>SUM(D70:D107)</f>
        <v>62463.01999999999</v>
      </c>
      <c r="E68" s="6">
        <f>D69-D68</f>
        <v>283573.91000000003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4">
        <v>2240</v>
      </c>
      <c r="B69" s="24"/>
      <c r="C69" s="9"/>
      <c r="D69" s="9">
        <f>ЗДО8!I14</f>
        <v>346036.93</v>
      </c>
      <c r="E69" s="7" t="b">
        <f>D69=D68</f>
        <v>0</v>
      </c>
    </row>
    <row r="70" spans="1:15" collapsed="1" x14ac:dyDescent="0.3">
      <c r="A70" s="13">
        <v>2240.1</v>
      </c>
      <c r="B70" s="11" t="s">
        <v>20</v>
      </c>
      <c r="C70" s="11"/>
      <c r="D70" s="12">
        <f>1388+22165</f>
        <v>23553</v>
      </c>
    </row>
    <row r="71" spans="1:15" hidden="1" x14ac:dyDescent="0.3">
      <c r="A71" s="13">
        <v>2240.1999999999998</v>
      </c>
      <c r="B71" s="25" t="s">
        <v>21</v>
      </c>
      <c r="C71" s="26"/>
      <c r="D71" s="12"/>
    </row>
    <row r="72" spans="1:15" hidden="1" x14ac:dyDescent="0.3">
      <c r="A72" s="13">
        <v>2240.3000000000002</v>
      </c>
      <c r="B72" s="25" t="s">
        <v>22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23</v>
      </c>
      <c r="C79" s="26"/>
      <c r="D79" s="12"/>
    </row>
    <row r="80" spans="1:15" x14ac:dyDescent="0.3">
      <c r="A80" s="13">
        <v>2240.5</v>
      </c>
      <c r="B80" s="25" t="s">
        <v>24</v>
      </c>
      <c r="C80" s="26"/>
      <c r="D80" s="12">
        <f>C81</f>
        <v>5459.28</v>
      </c>
    </row>
    <row r="81" spans="1:15" hidden="1" outlineLevel="1" x14ac:dyDescent="0.3">
      <c r="A81" s="13"/>
      <c r="B81" s="14"/>
      <c r="C81" s="15">
        <f>SUM(C82:C89)</f>
        <v>5459.28</v>
      </c>
      <c r="D81" s="16"/>
      <c r="E81" s="17">
        <f>D80-C81</f>
        <v>0</v>
      </c>
    </row>
    <row r="82" spans="1:15" ht="26.25" customHeight="1" collapsed="1" x14ac:dyDescent="0.3">
      <c r="A82" s="13"/>
      <c r="B82" s="18" t="s">
        <v>25</v>
      </c>
      <c r="C82" s="16">
        <v>2200</v>
      </c>
      <c r="D82" s="16"/>
    </row>
    <row r="83" spans="1:15" ht="26.25" customHeight="1" x14ac:dyDescent="0.3">
      <c r="A83" s="13"/>
      <c r="B83" s="19" t="s">
        <v>26</v>
      </c>
      <c r="C83" s="16">
        <f>664.6+2594.68</f>
        <v>3259.2799999999997</v>
      </c>
      <c r="D83" s="16"/>
    </row>
    <row r="84" spans="1:15" ht="17.25" hidden="1" customHeight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5" t="s">
        <v>27</v>
      </c>
      <c r="C90" s="26"/>
      <c r="D90" s="12"/>
    </row>
    <row r="91" spans="1:15" x14ac:dyDescent="0.3">
      <c r="A91" s="13">
        <v>2240.6999999999998</v>
      </c>
      <c r="B91" s="25" t="s">
        <v>28</v>
      </c>
      <c r="C91" s="26"/>
      <c r="D91" s="12">
        <f>C92</f>
        <v>10773</v>
      </c>
    </row>
    <row r="92" spans="1:15" hidden="1" outlineLevel="1" x14ac:dyDescent="0.3">
      <c r="A92" s="13"/>
      <c r="B92" s="14"/>
      <c r="C92" s="15">
        <f>SUM(C93:C96)</f>
        <v>10773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10773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5" t="s">
        <v>29</v>
      </c>
      <c r="C97" s="26"/>
      <c r="D97" s="12">
        <v>237.2</v>
      </c>
    </row>
    <row r="98" spans="1:5" x14ac:dyDescent="0.3">
      <c r="A98" s="13">
        <v>2240.9</v>
      </c>
      <c r="B98" s="25" t="s">
        <v>30</v>
      </c>
      <c r="C98" s="26"/>
      <c r="D98" s="12">
        <v>2937.96</v>
      </c>
    </row>
    <row r="99" spans="1:5" hidden="1" x14ac:dyDescent="0.3">
      <c r="A99" s="13"/>
      <c r="B99" s="25" t="s">
        <v>31</v>
      </c>
      <c r="C99" s="26"/>
      <c r="D99" s="12"/>
    </row>
    <row r="100" spans="1:5" x14ac:dyDescent="0.3">
      <c r="A100" s="13">
        <v>2241.1999999999998</v>
      </c>
      <c r="B100" s="25" t="s">
        <v>32</v>
      </c>
      <c r="C100" s="26"/>
      <c r="D100" s="12">
        <v>252</v>
      </c>
    </row>
    <row r="101" spans="1:5" x14ac:dyDescent="0.3">
      <c r="A101" s="13">
        <v>2241.3000000000002</v>
      </c>
      <c r="B101" s="25" t="s">
        <v>33</v>
      </c>
      <c r="C101" s="26"/>
      <c r="D101" s="12">
        <f>199+279+279+279+279+279+279+279+279</f>
        <v>2431</v>
      </c>
    </row>
    <row r="102" spans="1:5" hidden="1" x14ac:dyDescent="0.3">
      <c r="A102" s="13">
        <v>2241.4</v>
      </c>
      <c r="B102" s="25" t="s">
        <v>34</v>
      </c>
      <c r="C102" s="26"/>
      <c r="D102" s="12"/>
    </row>
    <row r="103" spans="1:5" hidden="1" x14ac:dyDescent="0.3">
      <c r="A103" s="13">
        <v>2241.5</v>
      </c>
      <c r="B103" s="25" t="s">
        <v>35</v>
      </c>
      <c r="C103" s="26"/>
      <c r="D103" s="12"/>
    </row>
    <row r="104" spans="1:5" ht="38.25" customHeight="1" x14ac:dyDescent="0.3">
      <c r="A104" s="13">
        <v>2241.6</v>
      </c>
      <c r="B104" s="27" t="s">
        <v>36</v>
      </c>
      <c r="C104" s="26"/>
      <c r="D104" s="12">
        <v>7246.57</v>
      </c>
    </row>
    <row r="105" spans="1:5" hidden="1" x14ac:dyDescent="0.3">
      <c r="A105" s="13">
        <v>2241.6999999999998</v>
      </c>
      <c r="B105" s="25" t="s">
        <v>37</v>
      </c>
      <c r="C105" s="26"/>
      <c r="D105" s="12"/>
    </row>
    <row r="106" spans="1:5" x14ac:dyDescent="0.3">
      <c r="A106" s="13"/>
      <c r="B106" s="28" t="s">
        <v>38</v>
      </c>
      <c r="C106" s="29"/>
      <c r="D106" s="12">
        <f>462.25*2+462.25+462.25+462.25+462.24+462.24+462.25</f>
        <v>3697.9799999999996</v>
      </c>
    </row>
    <row r="107" spans="1:5" x14ac:dyDescent="0.3">
      <c r="A107" s="13">
        <v>2241.9</v>
      </c>
      <c r="B107" s="25" t="s">
        <v>39</v>
      </c>
      <c r="C107" s="26"/>
      <c r="D107" s="12">
        <f>C108</f>
        <v>5875.03</v>
      </c>
    </row>
    <row r="108" spans="1:5" hidden="1" outlineLevel="1" x14ac:dyDescent="0.3">
      <c r="A108" s="13"/>
      <c r="B108" s="14"/>
      <c r="C108" s="15">
        <f>SUM(C109:C123)</f>
        <v>5875.03</v>
      </c>
      <c r="D108" s="30"/>
      <c r="E108" s="17">
        <f>D107-C108</f>
        <v>0</v>
      </c>
    </row>
    <row r="109" spans="1:5" collapsed="1" x14ac:dyDescent="0.3">
      <c r="A109" s="13"/>
      <c r="B109" s="21" t="s">
        <v>40</v>
      </c>
      <c r="C109" s="16">
        <f>1255.69+498.72+1315.92</f>
        <v>3070.33</v>
      </c>
      <c r="D109" s="16"/>
    </row>
    <row r="110" spans="1:5" x14ac:dyDescent="0.3">
      <c r="A110" s="13"/>
      <c r="B110" s="21" t="s">
        <v>41</v>
      </c>
      <c r="C110" s="16">
        <f>200+300+100+100+100+100</f>
        <v>900</v>
      </c>
      <c r="D110" s="16"/>
    </row>
    <row r="111" spans="1:5" x14ac:dyDescent="0.3">
      <c r="A111" s="13"/>
      <c r="B111" s="31" t="s">
        <v>42</v>
      </c>
      <c r="C111" s="16">
        <v>1904.7</v>
      </c>
      <c r="D111" s="16"/>
    </row>
    <row r="112" spans="1:5" hidden="1" x14ac:dyDescent="0.3">
      <c r="A112" s="13"/>
      <c r="B112" s="21"/>
      <c r="C112" s="16"/>
      <c r="D112" s="16"/>
    </row>
    <row r="113" spans="1:4" hidden="1" x14ac:dyDescent="0.3">
      <c r="A113" s="13"/>
      <c r="B113" s="21"/>
      <c r="C113" s="16"/>
      <c r="D113" s="16"/>
    </row>
    <row r="114" spans="1:4" hidden="1" x14ac:dyDescent="0.3">
      <c r="A114" s="13"/>
      <c r="B114" s="21"/>
      <c r="C114" s="16"/>
      <c r="D114" s="16"/>
    </row>
    <row r="115" spans="1:4" hidden="1" x14ac:dyDescent="0.3">
      <c r="A115" s="13"/>
      <c r="B115" s="21"/>
      <c r="C115" s="16"/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2026-03-26T13:07:09Z</dcterms:created>
  <dcterms:modified xsi:type="dcterms:W3CDTF">2026-03-26T13:07:11Z</dcterms:modified>
</cp:coreProperties>
</file>