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C89CF700-0FBB-4C7B-BBB4-18A75B84CD33}" xr6:coauthVersionLast="36" xr6:coauthVersionMax="36" xr10:uidLastSave="{00000000-0000-0000-0000-000000000000}"/>
  <bookViews>
    <workbookView xWindow="0" yWindow="0" windowWidth="28800" windowHeight="11625" xr2:uid="{E0C7D337-1670-496B-94A8-3D0905418B24}"/>
  </bookViews>
  <sheets>
    <sheet name="ЗДО Тишковичі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AH26" i="3"/>
  <c r="AE26" i="3"/>
  <c r="AB26" i="3"/>
  <c r="Y26" i="3"/>
  <c r="V26" i="3"/>
  <c r="S26" i="3"/>
  <c r="P26" i="3"/>
  <c r="M26" i="3"/>
  <c r="I26" i="3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H18" i="3"/>
  <c r="E18" i="3" s="1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H16" i="3"/>
  <c r="E16" i="3" s="1"/>
  <c r="AH15" i="3"/>
  <c r="AE15" i="3"/>
  <c r="AB15" i="3"/>
  <c r="Y15" i="3"/>
  <c r="V15" i="3"/>
  <c r="S15" i="3"/>
  <c r="P15" i="3"/>
  <c r="K15" i="3"/>
  <c r="I15" i="3"/>
  <c r="F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H10" i="3"/>
  <c r="J10" i="3" s="1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K9" i="3"/>
  <c r="AH9" i="3"/>
  <c r="AE9" i="3"/>
  <c r="AB9" i="3"/>
  <c r="Y9" i="3"/>
  <c r="V9" i="3"/>
  <c r="S9" i="3"/>
  <c r="P9" i="3"/>
  <c r="M9" i="3"/>
  <c r="F9" i="3"/>
  <c r="C110" i="2"/>
  <c r="C108" i="2" s="1"/>
  <c r="D107" i="2" s="1"/>
  <c r="E108" i="2" s="1"/>
  <c r="C109" i="2"/>
  <c r="D106" i="2"/>
  <c r="D101" i="2"/>
  <c r="C92" i="2"/>
  <c r="E92" i="2" s="1"/>
  <c r="C81" i="2"/>
  <c r="E81" i="2" s="1"/>
  <c r="C73" i="2"/>
  <c r="E73" i="2" s="1"/>
  <c r="C53" i="2"/>
  <c r="D52" i="2" s="1"/>
  <c r="E53" i="2" s="1"/>
  <c r="C47" i="2"/>
  <c r="E47" i="2" s="1"/>
  <c r="C40" i="2"/>
  <c r="E40" i="2" s="1"/>
  <c r="C22" i="2"/>
  <c r="C21" i="2"/>
  <c r="C18" i="2" s="1"/>
  <c r="D17" i="2" s="1"/>
  <c r="C8" i="2"/>
  <c r="E8" i="2" s="1"/>
  <c r="D68" i="2" l="1"/>
  <c r="E69" i="2" s="1"/>
  <c r="J12" i="3"/>
  <c r="J17" i="3"/>
  <c r="G12" i="3"/>
  <c r="J14" i="3"/>
  <c r="M15" i="3"/>
  <c r="J19" i="3"/>
  <c r="J27" i="3"/>
  <c r="F10" i="3"/>
  <c r="H15" i="3"/>
  <c r="J21" i="3"/>
  <c r="J23" i="3"/>
  <c r="J11" i="3"/>
  <c r="E11" i="3"/>
  <c r="G11" i="3" s="1"/>
  <c r="J15" i="3"/>
  <c r="E15" i="3"/>
  <c r="G15" i="3" s="1"/>
  <c r="H9" i="3"/>
  <c r="G14" i="3"/>
  <c r="J16" i="3"/>
  <c r="F16" i="3"/>
  <c r="J20" i="3"/>
  <c r="F20" i="3"/>
  <c r="J24" i="3"/>
  <c r="F24" i="3"/>
  <c r="G24" i="3" s="1"/>
  <c r="J13" i="3"/>
  <c r="E13" i="3"/>
  <c r="G13" i="3" s="1"/>
  <c r="G16" i="3"/>
  <c r="J18" i="3"/>
  <c r="F18" i="3"/>
  <c r="G18" i="3" s="1"/>
  <c r="G20" i="3"/>
  <c r="J22" i="3"/>
  <c r="F22" i="3"/>
  <c r="G22" i="3" s="1"/>
  <c r="J26" i="3"/>
  <c r="F26" i="3"/>
  <c r="G26" i="3" s="1"/>
  <c r="I9" i="3"/>
  <c r="E17" i="3"/>
  <c r="G17" i="3" s="1"/>
  <c r="E19" i="3"/>
  <c r="G19" i="3" s="1"/>
  <c r="E21" i="3"/>
  <c r="G21" i="3" s="1"/>
  <c r="E23" i="3"/>
  <c r="G23" i="3" s="1"/>
  <c r="E25" i="3"/>
  <c r="G25" i="3" s="1"/>
  <c r="E27" i="3"/>
  <c r="G27" i="3" s="1"/>
  <c r="E10" i="3"/>
  <c r="E18" i="2"/>
  <c r="D4" i="2"/>
  <c r="D64" i="2" s="1"/>
  <c r="D122" i="2" l="1"/>
  <c r="E68" i="2"/>
  <c r="G9" i="3"/>
  <c r="E9" i="3"/>
  <c r="G10" i="3"/>
  <c r="J9" i="3"/>
  <c r="E5" i="2"/>
</calcChain>
</file>

<file path=xl/sharedStrings.xml><?xml version="1.0" encoding="utf-8"?>
<sst xmlns="http://schemas.openxmlformats.org/spreadsheetml/2006/main" count="108" uniqueCount="77">
  <si>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</si>
  <si>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</si>
  <si>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</si>
  <si>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</si>
  <si>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</si>
  <si>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</si>
  <si>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</si>
  <si>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</si>
  <si>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електротовари</t>
  </si>
  <si>
    <t>жилка до  косарки</t>
  </si>
  <si>
    <t>фарби, лаки</t>
  </si>
  <si>
    <t>труби, муфти</t>
  </si>
  <si>
    <t xml:space="preserve">Миючі засоби    </t>
  </si>
  <si>
    <t>Меблі</t>
  </si>
  <si>
    <t>Бензин</t>
  </si>
  <si>
    <t>Запчастини</t>
  </si>
  <si>
    <t>Ін.матеріали</t>
  </si>
  <si>
    <t>каністра</t>
  </si>
  <si>
    <t>килимова доріжка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</si>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</sst>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164" fontId="2" fillId="6" borderId="15" xfId="1" applyNumberFormat="1" applyFont="1" applyFill="1" applyBorder="1" applyAlignment="1" applyProtection="1">
      <alignment horizontal="center" vertical="center" wrapText="1"/>
    </xf>
    <xf numFmtId="164" fontId="2" fillId="6" borderId="37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AFB49E3F-0490-40E3-ADCB-31BB5430E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AA0B-D9A7-44AD-9AF7-46BDB9B40256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89" customWidth="1"/>
    <col min="5" max="5" width="25" style="89" customWidth="1"/>
    <col min="6" max="10" width="25" style="127" customWidth="1"/>
    <col min="11" max="11" width="25" style="89" customWidth="1"/>
    <col min="12" max="13" width="25" style="127" customWidth="1"/>
    <col min="14" max="14" width="21.140625" style="89" hidden="1" customWidth="1"/>
    <col min="15" max="16" width="21.140625" style="127" hidden="1" customWidth="1"/>
    <col min="17" max="17" width="21.140625" style="89" hidden="1" customWidth="1"/>
    <col min="18" max="19" width="21.140625" style="127" hidden="1" customWidth="1"/>
    <col min="20" max="20" width="18.85546875" style="89" hidden="1" customWidth="1"/>
    <col min="21" max="22" width="18.85546875" style="127" hidden="1" customWidth="1"/>
    <col min="23" max="24" width="19.140625" style="127" hidden="1" customWidth="1"/>
    <col min="25" max="25" width="19.28515625" style="127" hidden="1" customWidth="1"/>
    <col min="26" max="26" width="18.85546875" style="89" hidden="1" customWidth="1"/>
    <col min="27" max="28" width="18.85546875" style="127" hidden="1" customWidth="1"/>
    <col min="29" max="29" width="18.85546875" style="89" hidden="1" customWidth="1"/>
    <col min="30" max="31" width="18.85546875" style="127" hidden="1" customWidth="1"/>
    <col min="32" max="32" width="18.85546875" style="89" hidden="1" customWidth="1"/>
    <col min="33" max="34" width="18.85546875" style="127" hidden="1" customWidth="1"/>
    <col min="35" max="37" width="18.140625" style="127" customWidth="1"/>
    <col min="38" max="39" width="14.28515625" style="89" customWidth="1"/>
    <col min="40" max="16384" width="9.140625" style="89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41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7" customFormat="1" ht="42" customHeight="1" x14ac:dyDescent="0.35">
      <c r="A3" s="32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7" customFormat="1" ht="21.75" customHeight="1" x14ac:dyDescent="0.35">
      <c r="A4" s="32"/>
      <c r="B4" s="39" t="s">
        <v>42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7" customFormat="1" ht="24" customHeight="1" thickBot="1" x14ac:dyDescent="0.3">
      <c r="A5" s="32"/>
      <c r="B5" s="41"/>
      <c r="C5" s="41"/>
      <c r="D5" s="41"/>
      <c r="E5" s="41"/>
      <c r="F5" s="41"/>
      <c r="G5" s="41"/>
      <c r="H5" s="41"/>
      <c r="I5" s="41"/>
      <c r="J5" s="41"/>
      <c r="K5" s="42"/>
      <c r="L5" s="43"/>
      <c r="M5" s="41"/>
      <c r="N5" s="41"/>
      <c r="O5" s="44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7" customFormat="1" ht="48.75" customHeight="1" thickBot="1" x14ac:dyDescent="0.3">
      <c r="A6" s="45" t="s">
        <v>43</v>
      </c>
      <c r="B6" s="46" t="s">
        <v>44</v>
      </c>
      <c r="C6" s="47" t="s">
        <v>45</v>
      </c>
      <c r="D6" s="48"/>
      <c r="E6" s="49" t="s">
        <v>46</v>
      </c>
      <c r="F6" s="50"/>
      <c r="G6" s="51"/>
      <c r="H6" s="52" t="s">
        <v>47</v>
      </c>
      <c r="I6" s="53"/>
      <c r="J6" s="54"/>
      <c r="K6" s="55" t="s">
        <v>48</v>
      </c>
      <c r="L6" s="56"/>
      <c r="M6" s="57"/>
      <c r="N6" s="55" t="s">
        <v>49</v>
      </c>
      <c r="O6" s="56"/>
      <c r="P6" s="57"/>
      <c r="Q6" s="55" t="s">
        <v>50</v>
      </c>
      <c r="R6" s="56"/>
      <c r="S6" s="57"/>
      <c r="T6" s="58" t="s">
        <v>51</v>
      </c>
      <c r="U6" s="59"/>
      <c r="V6" s="54"/>
      <c r="W6" s="59" t="s">
        <v>52</v>
      </c>
      <c r="X6" s="59"/>
      <c r="Y6" s="60"/>
      <c r="Z6" s="58" t="s">
        <v>53</v>
      </c>
      <c r="AA6" s="59"/>
      <c r="AB6" s="54"/>
      <c r="AC6" s="61" t="s">
        <v>54</v>
      </c>
      <c r="AD6" s="62"/>
      <c r="AE6" s="63"/>
      <c r="AF6" s="58" t="s">
        <v>55</v>
      </c>
      <c r="AG6" s="59"/>
      <c r="AH6" s="54"/>
    </row>
    <row r="7" spans="1:38" s="37" customFormat="1" ht="54" customHeight="1" thickBot="1" x14ac:dyDescent="0.3">
      <c r="A7" s="64"/>
      <c r="B7" s="65"/>
      <c r="C7" s="66"/>
      <c r="D7" s="67"/>
      <c r="E7" s="68" t="s">
        <v>56</v>
      </c>
      <c r="F7" s="69" t="s">
        <v>57</v>
      </c>
      <c r="G7" s="70" t="s">
        <v>58</v>
      </c>
      <c r="H7" s="68" t="s">
        <v>56</v>
      </c>
      <c r="I7" s="69" t="s">
        <v>57</v>
      </c>
      <c r="J7" s="70" t="s">
        <v>58</v>
      </c>
      <c r="K7" s="68" t="s">
        <v>56</v>
      </c>
      <c r="L7" s="69" t="s">
        <v>57</v>
      </c>
      <c r="M7" s="70" t="s">
        <v>58</v>
      </c>
      <c r="N7" s="68" t="s">
        <v>56</v>
      </c>
      <c r="O7" s="69" t="s">
        <v>57</v>
      </c>
      <c r="P7" s="70" t="s">
        <v>58</v>
      </c>
      <c r="Q7" s="68" t="s">
        <v>56</v>
      </c>
      <c r="R7" s="69" t="s">
        <v>57</v>
      </c>
      <c r="S7" s="70" t="s">
        <v>58</v>
      </c>
      <c r="T7" s="68" t="s">
        <v>56</v>
      </c>
      <c r="U7" s="69" t="s">
        <v>57</v>
      </c>
      <c r="V7" s="70" t="s">
        <v>58</v>
      </c>
      <c r="W7" s="68" t="s">
        <v>56</v>
      </c>
      <c r="X7" s="69" t="s">
        <v>57</v>
      </c>
      <c r="Y7" s="70" t="s">
        <v>58</v>
      </c>
      <c r="Z7" s="68" t="s">
        <v>56</v>
      </c>
      <c r="AA7" s="69" t="s">
        <v>57</v>
      </c>
      <c r="AB7" s="70" t="s">
        <v>58</v>
      </c>
      <c r="AC7" s="68" t="s">
        <v>56</v>
      </c>
      <c r="AD7" s="69" t="s">
        <v>57</v>
      </c>
      <c r="AE7" s="70" t="s">
        <v>58</v>
      </c>
      <c r="AF7" s="68" t="s">
        <v>56</v>
      </c>
      <c r="AG7" s="69" t="s">
        <v>57</v>
      </c>
      <c r="AH7" s="70" t="s">
        <v>58</v>
      </c>
    </row>
    <row r="8" spans="1:38" s="81" customFormat="1" ht="15" thickBot="1" x14ac:dyDescent="0.25">
      <c r="A8" s="71">
        <v>1</v>
      </c>
      <c r="B8" s="72">
        <v>2</v>
      </c>
      <c r="C8" s="73">
        <v>3</v>
      </c>
      <c r="D8" s="74"/>
      <c r="E8" s="75">
        <v>4</v>
      </c>
      <c r="F8" s="76">
        <v>5</v>
      </c>
      <c r="G8" s="77">
        <v>6</v>
      </c>
      <c r="H8" s="78">
        <v>7</v>
      </c>
      <c r="I8" s="77">
        <v>8</v>
      </c>
      <c r="J8" s="76">
        <v>9</v>
      </c>
      <c r="K8" s="78">
        <v>10</v>
      </c>
      <c r="L8" s="77">
        <v>11</v>
      </c>
      <c r="M8" s="77">
        <v>12</v>
      </c>
      <c r="N8" s="78">
        <v>13</v>
      </c>
      <c r="O8" s="77">
        <v>14</v>
      </c>
      <c r="P8" s="77">
        <v>15</v>
      </c>
      <c r="Q8" s="78">
        <v>13</v>
      </c>
      <c r="R8" s="77">
        <v>14</v>
      </c>
      <c r="S8" s="77">
        <v>15</v>
      </c>
      <c r="T8" s="78">
        <v>16</v>
      </c>
      <c r="U8" s="77">
        <v>17</v>
      </c>
      <c r="V8" s="77">
        <v>18</v>
      </c>
      <c r="W8" s="79">
        <v>19</v>
      </c>
      <c r="X8" s="80">
        <v>20</v>
      </c>
      <c r="Y8" s="80">
        <v>21</v>
      </c>
      <c r="Z8" s="79">
        <v>22</v>
      </c>
      <c r="AA8" s="80">
        <v>23</v>
      </c>
      <c r="AB8" s="80">
        <v>24</v>
      </c>
      <c r="AC8" s="79">
        <v>25</v>
      </c>
      <c r="AD8" s="80">
        <v>26</v>
      </c>
      <c r="AE8" s="80">
        <v>27</v>
      </c>
      <c r="AF8" s="79">
        <v>25</v>
      </c>
      <c r="AG8" s="80">
        <v>26</v>
      </c>
      <c r="AH8" s="80">
        <v>27</v>
      </c>
    </row>
    <row r="9" spans="1:38" ht="18.75" customHeight="1" thickBot="1" x14ac:dyDescent="0.25">
      <c r="A9" s="106" t="s">
        <v>75</v>
      </c>
      <c r="B9" s="107"/>
      <c r="C9" s="107"/>
      <c r="D9" s="123"/>
      <c r="E9" s="112" t="e">
        <f>SUM(#REF!)</f>
        <v>#REF!</v>
      </c>
      <c r="F9" s="110" t="e">
        <f>SUM(#REF!)</f>
        <v>#REF!</v>
      </c>
      <c r="G9" s="108" t="e">
        <f>SUM(#REF!)</f>
        <v>#REF!</v>
      </c>
      <c r="H9" s="124" t="e">
        <f>SUM(#REF!)</f>
        <v>#REF!</v>
      </c>
      <c r="I9" s="125" t="e">
        <f>SUM(#REF!)</f>
        <v>#REF!</v>
      </c>
      <c r="J9" s="108" t="e">
        <f>SUM(#REF!)</f>
        <v>#REF!</v>
      </c>
      <c r="K9" s="112" t="e">
        <f>SUM(#REF!)</f>
        <v>#REF!</v>
      </c>
      <c r="L9" s="110" t="e">
        <f>SUM(#REF!)</f>
        <v>#REF!</v>
      </c>
      <c r="M9" s="111" t="e">
        <f>SUM(#REF!)</f>
        <v>#REF!</v>
      </c>
      <c r="N9" s="112" t="e">
        <f>SUM(#REF!)</f>
        <v>#REF!</v>
      </c>
      <c r="O9" s="110" t="e">
        <f>SUM(#REF!)</f>
        <v>#REF!</v>
      </c>
      <c r="P9" s="111" t="e">
        <f>SUM(#REF!)</f>
        <v>#REF!</v>
      </c>
      <c r="Q9" s="112" t="e">
        <f>SUM(#REF!)</f>
        <v>#REF!</v>
      </c>
      <c r="R9" s="110" t="e">
        <f>SUM(#REF!)</f>
        <v>#REF!</v>
      </c>
      <c r="S9" s="111" t="e">
        <f>SUM(#REF!)</f>
        <v>#REF!</v>
      </c>
      <c r="T9" s="112" t="e">
        <f>SUM(#REF!)</f>
        <v>#REF!</v>
      </c>
      <c r="U9" s="110" t="e">
        <f>SUM(#REF!)</f>
        <v>#REF!</v>
      </c>
      <c r="V9" s="111" t="e">
        <f>SUM(#REF!)</f>
        <v>#REF!</v>
      </c>
      <c r="W9" s="109" t="e">
        <f>SUM(#REF!)</f>
        <v>#REF!</v>
      </c>
      <c r="X9" s="110" t="e">
        <f>SUM(#REF!)</f>
        <v>#REF!</v>
      </c>
      <c r="Y9" s="111" t="e">
        <f>SUM(#REF!)</f>
        <v>#REF!</v>
      </c>
      <c r="Z9" s="112" t="e">
        <f>SUM(#REF!)</f>
        <v>#REF!</v>
      </c>
      <c r="AA9" s="110" t="e">
        <f>SUM(#REF!)</f>
        <v>#REF!</v>
      </c>
      <c r="AB9" s="111" t="e">
        <f>SUM(#REF!)</f>
        <v>#REF!</v>
      </c>
      <c r="AC9" s="112" t="e">
        <f>SUM(#REF!)</f>
        <v>#REF!</v>
      </c>
      <c r="AD9" s="110" t="e">
        <f>SUM(#REF!)</f>
        <v>#REF!</v>
      </c>
      <c r="AE9" s="111" t="e">
        <f>SUM(#REF!)</f>
        <v>#REF!</v>
      </c>
      <c r="AF9" s="112" t="e">
        <f>SUM(#REF!)</f>
        <v>#REF!</v>
      </c>
      <c r="AG9" s="110" t="e">
        <f>SUM(#REF!)</f>
        <v>#REF!</v>
      </c>
      <c r="AH9" s="111" t="e">
        <f>SUM(#REF!)</f>
        <v>#REF!</v>
      </c>
      <c r="AI9" s="89"/>
      <c r="AJ9" s="89"/>
      <c r="AK9" s="89"/>
    </row>
    <row r="10" spans="1:38" ht="18.75" customHeight="1" x14ac:dyDescent="0.2">
      <c r="A10" s="82" t="s">
        <v>76</v>
      </c>
      <c r="B10" s="113">
        <v>2111</v>
      </c>
      <c r="C10" s="114" t="s">
        <v>59</v>
      </c>
      <c r="D10" s="115"/>
      <c r="E10" s="83">
        <f>H10+T10+W10+Z10+AC10++AF10</f>
        <v>1243770</v>
      </c>
      <c r="F10" s="84">
        <f>I10+U10+X10+AA10+AD10++AG10</f>
        <v>940902.01</v>
      </c>
      <c r="G10" s="116">
        <f>E10-F10</f>
        <v>302867.99</v>
      </c>
      <c r="H10" s="83">
        <f>K10+N10+Q10</f>
        <v>1243770</v>
      </c>
      <c r="I10" s="84">
        <f>L10+O10+R10</f>
        <v>940902.01</v>
      </c>
      <c r="J10" s="85">
        <f>H10-I10</f>
        <v>302867.99</v>
      </c>
      <c r="K10" s="87">
        <v>1243770</v>
      </c>
      <c r="L10" s="87">
        <v>940902.01</v>
      </c>
      <c r="M10" s="88">
        <f>K10-L10</f>
        <v>302867.99</v>
      </c>
      <c r="N10" s="86">
        <v>0</v>
      </c>
      <c r="O10" s="87"/>
      <c r="P10" s="88">
        <f>N10-O10</f>
        <v>0</v>
      </c>
      <c r="Q10" s="86">
        <v>0</v>
      </c>
      <c r="R10" s="87">
        <v>0</v>
      </c>
      <c r="S10" s="88">
        <f>Q10-R10</f>
        <v>0</v>
      </c>
      <c r="T10" s="86">
        <v>0</v>
      </c>
      <c r="U10" s="87">
        <v>0</v>
      </c>
      <c r="V10" s="88">
        <f>T10-U10</f>
        <v>0</v>
      </c>
      <c r="W10" s="86">
        <v>0</v>
      </c>
      <c r="X10" s="87">
        <v>0</v>
      </c>
      <c r="Y10" s="88">
        <f>W10-X10</f>
        <v>0</v>
      </c>
      <c r="Z10" s="86">
        <v>0</v>
      </c>
      <c r="AA10" s="87">
        <v>0</v>
      </c>
      <c r="AB10" s="88">
        <f t="shared" ref="AB10:AB27" si="0">Z10-AA10</f>
        <v>0</v>
      </c>
      <c r="AC10" s="86">
        <v>0</v>
      </c>
      <c r="AD10" s="87">
        <v>0</v>
      </c>
      <c r="AE10" s="88">
        <f>AC10-AD10</f>
        <v>0</v>
      </c>
      <c r="AF10" s="86">
        <v>0</v>
      </c>
      <c r="AG10" s="87">
        <v>0</v>
      </c>
      <c r="AH10" s="88">
        <f>AF10-AG10</f>
        <v>0</v>
      </c>
      <c r="AI10" s="89"/>
      <c r="AJ10" s="89"/>
      <c r="AK10" s="89"/>
    </row>
    <row r="11" spans="1:38" ht="18.75" customHeight="1" x14ac:dyDescent="0.2">
      <c r="A11" s="82"/>
      <c r="B11" s="90">
        <v>2120</v>
      </c>
      <c r="C11" s="98" t="s">
        <v>60</v>
      </c>
      <c r="D11" s="99"/>
      <c r="E11" s="91">
        <f t="shared" ref="E11:F27" si="1">H11+T11+W11+Z11+AC11++AF11</f>
        <v>270100</v>
      </c>
      <c r="F11" s="92">
        <f t="shared" si="1"/>
        <v>224515.28</v>
      </c>
      <c r="G11" s="117">
        <f>E11-F11</f>
        <v>45584.72</v>
      </c>
      <c r="H11" s="91">
        <f>K11+N11+Q11</f>
        <v>270100</v>
      </c>
      <c r="I11" s="92">
        <f>L11+O11+R11</f>
        <v>224515.28</v>
      </c>
      <c r="J11" s="94">
        <f>H11-I11</f>
        <v>45584.72</v>
      </c>
      <c r="K11" s="96">
        <v>270100</v>
      </c>
      <c r="L11" s="96">
        <v>224515.28</v>
      </c>
      <c r="M11" s="97">
        <f>K11-L11</f>
        <v>45584.72</v>
      </c>
      <c r="N11" s="95">
        <v>0</v>
      </c>
      <c r="O11" s="96"/>
      <c r="P11" s="97">
        <f>N11-O11</f>
        <v>0</v>
      </c>
      <c r="Q11" s="95">
        <v>0</v>
      </c>
      <c r="R11" s="96">
        <v>0</v>
      </c>
      <c r="S11" s="97">
        <f>Q11-R11</f>
        <v>0</v>
      </c>
      <c r="T11" s="95">
        <v>0</v>
      </c>
      <c r="U11" s="96">
        <v>0</v>
      </c>
      <c r="V11" s="97">
        <f>T11-U11</f>
        <v>0</v>
      </c>
      <c r="W11" s="95">
        <v>0</v>
      </c>
      <c r="X11" s="96">
        <v>0</v>
      </c>
      <c r="Y11" s="97">
        <f>W11-X11</f>
        <v>0</v>
      </c>
      <c r="Z11" s="95">
        <v>0</v>
      </c>
      <c r="AA11" s="96">
        <v>0</v>
      </c>
      <c r="AB11" s="97">
        <f t="shared" si="0"/>
        <v>0</v>
      </c>
      <c r="AC11" s="95">
        <v>0</v>
      </c>
      <c r="AD11" s="96">
        <v>0</v>
      </c>
      <c r="AE11" s="97">
        <f>AC11-AD11</f>
        <v>0</v>
      </c>
      <c r="AF11" s="95">
        <v>0</v>
      </c>
      <c r="AG11" s="96">
        <v>0</v>
      </c>
      <c r="AH11" s="97">
        <f>AF11-AG11</f>
        <v>0</v>
      </c>
      <c r="AI11" s="89"/>
      <c r="AJ11" s="89"/>
      <c r="AK11" s="89"/>
    </row>
    <row r="12" spans="1:38" ht="18.75" customHeight="1" x14ac:dyDescent="0.2">
      <c r="A12" s="82"/>
      <c r="B12" s="90">
        <v>2210</v>
      </c>
      <c r="C12" s="98" t="s">
        <v>2</v>
      </c>
      <c r="D12" s="99"/>
      <c r="E12" s="91">
        <f t="shared" si="1"/>
        <v>25000</v>
      </c>
      <c r="F12" s="92">
        <f t="shared" si="1"/>
        <v>23647</v>
      </c>
      <c r="G12" s="117">
        <f t="shared" ref="G12:G26" si="2">E12-F12</f>
        <v>1353</v>
      </c>
      <c r="H12" s="91">
        <f t="shared" ref="H12:I27" si="3">K12+N12+Q12</f>
        <v>25000</v>
      </c>
      <c r="I12" s="92">
        <f t="shared" si="3"/>
        <v>23647</v>
      </c>
      <c r="J12" s="94">
        <f t="shared" ref="J12:J26" si="4">H12-I12</f>
        <v>1353</v>
      </c>
      <c r="K12" s="96">
        <v>25000</v>
      </c>
      <c r="L12" s="96">
        <v>23647</v>
      </c>
      <c r="M12" s="97">
        <f t="shared" ref="M12:M26" si="5">K12-L12</f>
        <v>1353</v>
      </c>
      <c r="N12" s="95">
        <v>0</v>
      </c>
      <c r="O12" s="96"/>
      <c r="P12" s="97">
        <f t="shared" ref="P12:P26" si="6">N12-O12</f>
        <v>0</v>
      </c>
      <c r="Q12" s="95">
        <v>0</v>
      </c>
      <c r="R12" s="96">
        <v>0</v>
      </c>
      <c r="S12" s="97">
        <f t="shared" ref="S12:S26" si="7">Q12-R12</f>
        <v>0</v>
      </c>
      <c r="T12" s="95">
        <v>0</v>
      </c>
      <c r="U12" s="96">
        <v>0</v>
      </c>
      <c r="V12" s="97">
        <f t="shared" ref="V12:V26" si="8">T12-U12</f>
        <v>0</v>
      </c>
      <c r="W12" s="95">
        <v>0</v>
      </c>
      <c r="X12" s="96">
        <v>0</v>
      </c>
      <c r="Y12" s="97">
        <f t="shared" ref="Y12:Y26" si="9">W12-X12</f>
        <v>0</v>
      </c>
      <c r="Z12" s="95">
        <v>0</v>
      </c>
      <c r="AA12" s="96">
        <v>0</v>
      </c>
      <c r="AB12" s="97">
        <f t="shared" si="0"/>
        <v>0</v>
      </c>
      <c r="AC12" s="95">
        <v>0</v>
      </c>
      <c r="AD12" s="96">
        <v>0</v>
      </c>
      <c r="AE12" s="97">
        <f t="shared" ref="AE12:AE26" si="10">AC12-AD12</f>
        <v>0</v>
      </c>
      <c r="AF12" s="95">
        <v>0</v>
      </c>
      <c r="AG12" s="96">
        <v>0</v>
      </c>
      <c r="AH12" s="97">
        <f t="shared" ref="AH12:AH26" si="11">AF12-AG12</f>
        <v>0</v>
      </c>
      <c r="AI12" s="89"/>
      <c r="AJ12" s="89"/>
      <c r="AK12" s="89"/>
    </row>
    <row r="13" spans="1:38" ht="18.75" customHeight="1" x14ac:dyDescent="0.2">
      <c r="A13" s="82"/>
      <c r="B13" s="90">
        <v>2220</v>
      </c>
      <c r="C13" s="98" t="s">
        <v>61</v>
      </c>
      <c r="D13" s="99"/>
      <c r="E13" s="91">
        <f t="shared" si="1"/>
        <v>500</v>
      </c>
      <c r="F13" s="92">
        <f t="shared" si="1"/>
        <v>0</v>
      </c>
      <c r="G13" s="93">
        <f t="shared" si="2"/>
        <v>500</v>
      </c>
      <c r="H13" s="91">
        <f>K13+N13+Q13</f>
        <v>500</v>
      </c>
      <c r="I13" s="92">
        <f t="shared" si="3"/>
        <v>0</v>
      </c>
      <c r="J13" s="94">
        <f t="shared" si="4"/>
        <v>500</v>
      </c>
      <c r="K13" s="96">
        <v>500</v>
      </c>
      <c r="L13" s="96">
        <v>0</v>
      </c>
      <c r="M13" s="97">
        <f t="shared" si="5"/>
        <v>500</v>
      </c>
      <c r="N13" s="95">
        <v>0</v>
      </c>
      <c r="O13" s="96"/>
      <c r="P13" s="97">
        <f t="shared" si="6"/>
        <v>0</v>
      </c>
      <c r="Q13" s="95">
        <v>0</v>
      </c>
      <c r="R13" s="96">
        <v>0</v>
      </c>
      <c r="S13" s="97">
        <f t="shared" si="7"/>
        <v>0</v>
      </c>
      <c r="T13" s="95">
        <v>0</v>
      </c>
      <c r="U13" s="96">
        <v>0</v>
      </c>
      <c r="V13" s="97">
        <f t="shared" si="8"/>
        <v>0</v>
      </c>
      <c r="W13" s="95">
        <v>0</v>
      </c>
      <c r="X13" s="96">
        <v>0</v>
      </c>
      <c r="Y13" s="97">
        <f t="shared" si="9"/>
        <v>0</v>
      </c>
      <c r="Z13" s="95">
        <v>0</v>
      </c>
      <c r="AA13" s="96">
        <v>0</v>
      </c>
      <c r="AB13" s="97">
        <f t="shared" si="0"/>
        <v>0</v>
      </c>
      <c r="AC13" s="95">
        <v>0</v>
      </c>
      <c r="AD13" s="96">
        <v>0</v>
      </c>
      <c r="AE13" s="97">
        <f t="shared" si="10"/>
        <v>0</v>
      </c>
      <c r="AF13" s="95">
        <v>0</v>
      </c>
      <c r="AG13" s="96">
        <v>0</v>
      </c>
      <c r="AH13" s="97">
        <f t="shared" si="11"/>
        <v>0</v>
      </c>
      <c r="AI13" s="89"/>
      <c r="AJ13" s="89"/>
      <c r="AK13" s="89"/>
    </row>
    <row r="14" spans="1:38" ht="18.75" customHeight="1" x14ac:dyDescent="0.2">
      <c r="A14" s="82"/>
      <c r="B14" s="90">
        <v>2230</v>
      </c>
      <c r="C14" s="98" t="s">
        <v>62</v>
      </c>
      <c r="D14" s="99"/>
      <c r="E14" s="91">
        <f t="shared" si="1"/>
        <v>248470</v>
      </c>
      <c r="F14" s="92">
        <f t="shared" si="1"/>
        <v>174005.37</v>
      </c>
      <c r="G14" s="117">
        <f t="shared" si="2"/>
        <v>74464.63</v>
      </c>
      <c r="H14" s="91">
        <f t="shared" si="3"/>
        <v>129000</v>
      </c>
      <c r="I14" s="92">
        <f t="shared" si="3"/>
        <v>111020.55</v>
      </c>
      <c r="J14" s="94">
        <f t="shared" si="4"/>
        <v>17979.449999999997</v>
      </c>
      <c r="K14" s="96">
        <v>129000</v>
      </c>
      <c r="L14" s="96">
        <v>111020.55</v>
      </c>
      <c r="M14" s="97">
        <f t="shared" si="5"/>
        <v>17979.449999999997</v>
      </c>
      <c r="N14" s="95">
        <v>0</v>
      </c>
      <c r="O14" s="96"/>
      <c r="P14" s="97">
        <f t="shared" si="6"/>
        <v>0</v>
      </c>
      <c r="Q14" s="95">
        <v>0</v>
      </c>
      <c r="R14" s="96">
        <v>0</v>
      </c>
      <c r="S14" s="97">
        <f t="shared" si="7"/>
        <v>0</v>
      </c>
      <c r="T14" s="95">
        <v>119470</v>
      </c>
      <c r="U14" s="96">
        <v>62984.82</v>
      </c>
      <c r="V14" s="97">
        <f t="shared" si="8"/>
        <v>56485.18</v>
      </c>
      <c r="W14" s="95">
        <v>0</v>
      </c>
      <c r="X14" s="96">
        <v>0</v>
      </c>
      <c r="Y14" s="97">
        <f t="shared" si="9"/>
        <v>0</v>
      </c>
      <c r="Z14" s="95">
        <v>0</v>
      </c>
      <c r="AA14" s="96">
        <v>0</v>
      </c>
      <c r="AB14" s="97">
        <f t="shared" si="0"/>
        <v>0</v>
      </c>
      <c r="AC14" s="95">
        <v>0</v>
      </c>
      <c r="AD14" s="96">
        <v>0</v>
      </c>
      <c r="AE14" s="97">
        <f t="shared" si="10"/>
        <v>0</v>
      </c>
      <c r="AF14" s="95">
        <v>0</v>
      </c>
      <c r="AG14" s="96">
        <v>0</v>
      </c>
      <c r="AH14" s="97">
        <f t="shared" si="11"/>
        <v>0</v>
      </c>
      <c r="AI14" s="89"/>
      <c r="AJ14" s="89"/>
      <c r="AK14" s="89"/>
    </row>
    <row r="15" spans="1:38" ht="18.75" customHeight="1" x14ac:dyDescent="0.2">
      <c r="A15" s="82"/>
      <c r="B15" s="90">
        <v>2240</v>
      </c>
      <c r="C15" s="98" t="s">
        <v>20</v>
      </c>
      <c r="D15" s="99"/>
      <c r="E15" s="91">
        <f t="shared" si="1"/>
        <v>23260</v>
      </c>
      <c r="F15" s="92">
        <f t="shared" si="1"/>
        <v>17795.79</v>
      </c>
      <c r="G15" s="117">
        <f t="shared" si="2"/>
        <v>5464.2099999999991</v>
      </c>
      <c r="H15" s="91">
        <f t="shared" si="3"/>
        <v>23260</v>
      </c>
      <c r="I15" s="92">
        <f t="shared" si="3"/>
        <v>17795.79</v>
      </c>
      <c r="J15" s="94">
        <f t="shared" si="4"/>
        <v>5464.2099999999991</v>
      </c>
      <c r="K15" s="96">
        <f>18310+5000-50</f>
        <v>23260</v>
      </c>
      <c r="L15" s="96">
        <v>17795.79</v>
      </c>
      <c r="M15" s="97">
        <f t="shared" si="5"/>
        <v>5464.2099999999991</v>
      </c>
      <c r="N15" s="95">
        <v>0</v>
      </c>
      <c r="O15" s="96"/>
      <c r="P15" s="97">
        <f t="shared" si="6"/>
        <v>0</v>
      </c>
      <c r="Q15" s="95">
        <v>0</v>
      </c>
      <c r="R15" s="96">
        <v>0</v>
      </c>
      <c r="S15" s="97">
        <f t="shared" si="7"/>
        <v>0</v>
      </c>
      <c r="T15" s="95">
        <v>0</v>
      </c>
      <c r="U15" s="96">
        <v>0</v>
      </c>
      <c r="V15" s="97">
        <f t="shared" si="8"/>
        <v>0</v>
      </c>
      <c r="W15" s="95">
        <v>0</v>
      </c>
      <c r="X15" s="96">
        <v>0</v>
      </c>
      <c r="Y15" s="97">
        <f t="shared" si="9"/>
        <v>0</v>
      </c>
      <c r="Z15" s="95">
        <v>0</v>
      </c>
      <c r="AA15" s="96">
        <v>0</v>
      </c>
      <c r="AB15" s="97">
        <f t="shared" si="0"/>
        <v>0</v>
      </c>
      <c r="AC15" s="95">
        <v>0</v>
      </c>
      <c r="AD15" s="96">
        <v>0</v>
      </c>
      <c r="AE15" s="97">
        <f t="shared" si="10"/>
        <v>0</v>
      </c>
      <c r="AF15" s="95">
        <v>0</v>
      </c>
      <c r="AG15" s="96">
        <v>0</v>
      </c>
      <c r="AH15" s="97">
        <f t="shared" si="11"/>
        <v>0</v>
      </c>
      <c r="AI15" s="89"/>
      <c r="AJ15" s="89"/>
      <c r="AK15" s="89"/>
    </row>
    <row r="16" spans="1:38" ht="18.75" customHeight="1" x14ac:dyDescent="0.2">
      <c r="A16" s="82"/>
      <c r="B16" s="90">
        <v>2250</v>
      </c>
      <c r="C16" s="98" t="s">
        <v>63</v>
      </c>
      <c r="D16" s="99"/>
      <c r="E16" s="91">
        <f t="shared" si="1"/>
        <v>1200</v>
      </c>
      <c r="F16" s="92">
        <f t="shared" si="1"/>
        <v>0</v>
      </c>
      <c r="G16" s="117">
        <f t="shared" si="2"/>
        <v>1200</v>
      </c>
      <c r="H16" s="91">
        <f t="shared" si="3"/>
        <v>1200</v>
      </c>
      <c r="I16" s="92">
        <f t="shared" si="3"/>
        <v>0</v>
      </c>
      <c r="J16" s="94">
        <f t="shared" si="4"/>
        <v>1200</v>
      </c>
      <c r="K16" s="96">
        <v>1200</v>
      </c>
      <c r="L16" s="96">
        <v>0</v>
      </c>
      <c r="M16" s="97">
        <f t="shared" si="5"/>
        <v>1200</v>
      </c>
      <c r="N16" s="95">
        <v>0</v>
      </c>
      <c r="O16" s="96"/>
      <c r="P16" s="97">
        <f t="shared" si="6"/>
        <v>0</v>
      </c>
      <c r="Q16" s="95">
        <v>0</v>
      </c>
      <c r="R16" s="96">
        <v>0</v>
      </c>
      <c r="S16" s="97">
        <f t="shared" si="7"/>
        <v>0</v>
      </c>
      <c r="T16" s="95">
        <v>0</v>
      </c>
      <c r="U16" s="96">
        <v>0</v>
      </c>
      <c r="V16" s="97">
        <f t="shared" si="8"/>
        <v>0</v>
      </c>
      <c r="W16" s="95">
        <v>0</v>
      </c>
      <c r="X16" s="96">
        <v>0</v>
      </c>
      <c r="Y16" s="97">
        <f t="shared" si="9"/>
        <v>0</v>
      </c>
      <c r="Z16" s="95">
        <v>0</v>
      </c>
      <c r="AA16" s="96">
        <v>0</v>
      </c>
      <c r="AB16" s="97">
        <f t="shared" si="0"/>
        <v>0</v>
      </c>
      <c r="AC16" s="95">
        <v>0</v>
      </c>
      <c r="AD16" s="96">
        <v>0</v>
      </c>
      <c r="AE16" s="97">
        <f t="shared" si="10"/>
        <v>0</v>
      </c>
      <c r="AF16" s="95">
        <v>0</v>
      </c>
      <c r="AG16" s="96">
        <v>0</v>
      </c>
      <c r="AH16" s="97">
        <f t="shared" si="11"/>
        <v>0</v>
      </c>
      <c r="AI16" s="89"/>
      <c r="AJ16" s="89"/>
      <c r="AK16" s="89"/>
    </row>
    <row r="17" spans="1:37" ht="18.75" customHeight="1" x14ac:dyDescent="0.2">
      <c r="A17" s="82"/>
      <c r="B17" s="90">
        <v>2271</v>
      </c>
      <c r="C17" s="98" t="s">
        <v>64</v>
      </c>
      <c r="D17" s="99"/>
      <c r="E17" s="91">
        <f t="shared" si="1"/>
        <v>0</v>
      </c>
      <c r="F17" s="92">
        <f t="shared" si="1"/>
        <v>0</v>
      </c>
      <c r="G17" s="117">
        <f t="shared" si="2"/>
        <v>0</v>
      </c>
      <c r="H17" s="91">
        <f t="shared" si="3"/>
        <v>0</v>
      </c>
      <c r="I17" s="92">
        <f t="shared" si="3"/>
        <v>0</v>
      </c>
      <c r="J17" s="94">
        <f t="shared" si="4"/>
        <v>0</v>
      </c>
      <c r="K17" s="96">
        <v>0</v>
      </c>
      <c r="L17" s="96">
        <v>0</v>
      </c>
      <c r="M17" s="97">
        <f t="shared" si="5"/>
        <v>0</v>
      </c>
      <c r="N17" s="95">
        <v>0</v>
      </c>
      <c r="O17" s="96"/>
      <c r="P17" s="97">
        <f t="shared" si="6"/>
        <v>0</v>
      </c>
      <c r="Q17" s="95">
        <v>0</v>
      </c>
      <c r="R17" s="96">
        <v>0</v>
      </c>
      <c r="S17" s="97">
        <f t="shared" si="7"/>
        <v>0</v>
      </c>
      <c r="T17" s="95">
        <v>0</v>
      </c>
      <c r="U17" s="96">
        <v>0</v>
      </c>
      <c r="V17" s="97">
        <f t="shared" si="8"/>
        <v>0</v>
      </c>
      <c r="W17" s="95">
        <v>0</v>
      </c>
      <c r="X17" s="96">
        <v>0</v>
      </c>
      <c r="Y17" s="97">
        <f t="shared" si="9"/>
        <v>0</v>
      </c>
      <c r="Z17" s="95">
        <v>0</v>
      </c>
      <c r="AA17" s="96">
        <v>0</v>
      </c>
      <c r="AB17" s="97">
        <f t="shared" si="0"/>
        <v>0</v>
      </c>
      <c r="AC17" s="95">
        <v>0</v>
      </c>
      <c r="AD17" s="96">
        <v>0</v>
      </c>
      <c r="AE17" s="97">
        <f t="shared" si="10"/>
        <v>0</v>
      </c>
      <c r="AF17" s="95">
        <v>0</v>
      </c>
      <c r="AG17" s="96">
        <v>0</v>
      </c>
      <c r="AH17" s="97">
        <f t="shared" si="11"/>
        <v>0</v>
      </c>
      <c r="AI17" s="89"/>
      <c r="AJ17" s="89"/>
      <c r="AK17" s="89"/>
    </row>
    <row r="18" spans="1:37" ht="18.75" customHeight="1" x14ac:dyDescent="0.2">
      <c r="A18" s="82"/>
      <c r="B18" s="90">
        <v>2272</v>
      </c>
      <c r="C18" s="98" t="s">
        <v>65</v>
      </c>
      <c r="D18" s="99"/>
      <c r="E18" s="91">
        <f t="shared" si="1"/>
        <v>5200</v>
      </c>
      <c r="F18" s="92">
        <f t="shared" si="1"/>
        <v>3573.75</v>
      </c>
      <c r="G18" s="117">
        <f t="shared" si="2"/>
        <v>1626.25</v>
      </c>
      <c r="H18" s="91">
        <f t="shared" si="3"/>
        <v>5200</v>
      </c>
      <c r="I18" s="92">
        <f t="shared" si="3"/>
        <v>3573.75</v>
      </c>
      <c r="J18" s="94">
        <f t="shared" si="4"/>
        <v>1626.25</v>
      </c>
      <c r="K18" s="96">
        <v>5200</v>
      </c>
      <c r="L18" s="96">
        <v>3573.75</v>
      </c>
      <c r="M18" s="97">
        <f t="shared" si="5"/>
        <v>1626.25</v>
      </c>
      <c r="N18" s="95">
        <v>0</v>
      </c>
      <c r="O18" s="96"/>
      <c r="P18" s="97">
        <f t="shared" si="6"/>
        <v>0</v>
      </c>
      <c r="Q18" s="95">
        <v>0</v>
      </c>
      <c r="R18" s="96">
        <v>0</v>
      </c>
      <c r="S18" s="97">
        <f t="shared" si="7"/>
        <v>0</v>
      </c>
      <c r="T18" s="95">
        <v>0</v>
      </c>
      <c r="U18" s="96">
        <v>0</v>
      </c>
      <c r="V18" s="97">
        <f t="shared" si="8"/>
        <v>0</v>
      </c>
      <c r="W18" s="95">
        <v>0</v>
      </c>
      <c r="X18" s="96">
        <v>0</v>
      </c>
      <c r="Y18" s="97">
        <f t="shared" si="9"/>
        <v>0</v>
      </c>
      <c r="Z18" s="95">
        <v>0</v>
      </c>
      <c r="AA18" s="96">
        <v>0</v>
      </c>
      <c r="AB18" s="97">
        <f t="shared" si="0"/>
        <v>0</v>
      </c>
      <c r="AC18" s="95">
        <v>0</v>
      </c>
      <c r="AD18" s="96">
        <v>0</v>
      </c>
      <c r="AE18" s="97">
        <f t="shared" si="10"/>
        <v>0</v>
      </c>
      <c r="AF18" s="95">
        <v>0</v>
      </c>
      <c r="AG18" s="96">
        <v>0</v>
      </c>
      <c r="AH18" s="97">
        <f t="shared" si="11"/>
        <v>0</v>
      </c>
      <c r="AI18" s="89"/>
      <c r="AJ18" s="89"/>
      <c r="AK18" s="89"/>
    </row>
    <row r="19" spans="1:37" ht="18.75" customHeight="1" x14ac:dyDescent="0.2">
      <c r="A19" s="82"/>
      <c r="B19" s="90">
        <v>2273</v>
      </c>
      <c r="C19" s="98" t="s">
        <v>66</v>
      </c>
      <c r="D19" s="99"/>
      <c r="E19" s="91">
        <f t="shared" si="1"/>
        <v>53100</v>
      </c>
      <c r="F19" s="92">
        <f t="shared" si="1"/>
        <v>28666.45</v>
      </c>
      <c r="G19" s="117">
        <f t="shared" si="2"/>
        <v>24433.55</v>
      </c>
      <c r="H19" s="91">
        <f t="shared" si="3"/>
        <v>53100</v>
      </c>
      <c r="I19" s="92">
        <f t="shared" si="3"/>
        <v>28666.45</v>
      </c>
      <c r="J19" s="94">
        <f t="shared" si="4"/>
        <v>24433.55</v>
      </c>
      <c r="K19" s="96">
        <v>53100</v>
      </c>
      <c r="L19" s="96">
        <v>28666.45</v>
      </c>
      <c r="M19" s="97">
        <f t="shared" si="5"/>
        <v>24433.55</v>
      </c>
      <c r="N19" s="95">
        <v>0</v>
      </c>
      <c r="O19" s="96"/>
      <c r="P19" s="97">
        <f t="shared" si="6"/>
        <v>0</v>
      </c>
      <c r="Q19" s="95">
        <v>0</v>
      </c>
      <c r="R19" s="96">
        <v>0</v>
      </c>
      <c r="S19" s="97">
        <f t="shared" si="7"/>
        <v>0</v>
      </c>
      <c r="T19" s="95">
        <v>0</v>
      </c>
      <c r="U19" s="96">
        <v>0</v>
      </c>
      <c r="V19" s="97">
        <f t="shared" si="8"/>
        <v>0</v>
      </c>
      <c r="W19" s="95">
        <v>0</v>
      </c>
      <c r="X19" s="96">
        <v>0</v>
      </c>
      <c r="Y19" s="97">
        <f t="shared" si="9"/>
        <v>0</v>
      </c>
      <c r="Z19" s="95">
        <v>0</v>
      </c>
      <c r="AA19" s="96">
        <v>0</v>
      </c>
      <c r="AB19" s="97">
        <f t="shared" si="0"/>
        <v>0</v>
      </c>
      <c r="AC19" s="95">
        <v>0</v>
      </c>
      <c r="AD19" s="96">
        <v>0</v>
      </c>
      <c r="AE19" s="97">
        <f t="shared" si="10"/>
        <v>0</v>
      </c>
      <c r="AF19" s="95">
        <v>0</v>
      </c>
      <c r="AG19" s="96">
        <v>0</v>
      </c>
      <c r="AH19" s="97">
        <f t="shared" si="11"/>
        <v>0</v>
      </c>
      <c r="AI19" s="89"/>
      <c r="AJ19" s="89"/>
      <c r="AK19" s="89"/>
    </row>
    <row r="20" spans="1:37" ht="18.75" customHeight="1" x14ac:dyDescent="0.2">
      <c r="A20" s="82"/>
      <c r="B20" s="90">
        <v>2274</v>
      </c>
      <c r="C20" s="98" t="s">
        <v>67</v>
      </c>
      <c r="D20" s="99"/>
      <c r="E20" s="91">
        <f t="shared" si="1"/>
        <v>0</v>
      </c>
      <c r="F20" s="92">
        <f t="shared" si="1"/>
        <v>0</v>
      </c>
      <c r="G20" s="117">
        <f t="shared" si="2"/>
        <v>0</v>
      </c>
      <c r="H20" s="91">
        <f t="shared" si="3"/>
        <v>0</v>
      </c>
      <c r="I20" s="92">
        <f t="shared" si="3"/>
        <v>0</v>
      </c>
      <c r="J20" s="94">
        <f t="shared" si="4"/>
        <v>0</v>
      </c>
      <c r="K20" s="95">
        <v>0</v>
      </c>
      <c r="L20" s="96">
        <v>0</v>
      </c>
      <c r="M20" s="97">
        <f t="shared" si="5"/>
        <v>0</v>
      </c>
      <c r="N20" s="95">
        <v>0</v>
      </c>
      <c r="O20" s="96">
        <v>0</v>
      </c>
      <c r="P20" s="97">
        <f t="shared" si="6"/>
        <v>0</v>
      </c>
      <c r="Q20" s="95">
        <v>0</v>
      </c>
      <c r="R20" s="96">
        <v>0</v>
      </c>
      <c r="S20" s="97">
        <f t="shared" si="7"/>
        <v>0</v>
      </c>
      <c r="T20" s="95">
        <v>0</v>
      </c>
      <c r="U20" s="96">
        <v>0</v>
      </c>
      <c r="V20" s="97">
        <f t="shared" si="8"/>
        <v>0</v>
      </c>
      <c r="W20" s="95">
        <v>0</v>
      </c>
      <c r="X20" s="96">
        <v>0</v>
      </c>
      <c r="Y20" s="97">
        <f t="shared" si="9"/>
        <v>0</v>
      </c>
      <c r="Z20" s="95">
        <v>0</v>
      </c>
      <c r="AA20" s="96">
        <v>0</v>
      </c>
      <c r="AB20" s="97">
        <f t="shared" si="0"/>
        <v>0</v>
      </c>
      <c r="AC20" s="95">
        <v>0</v>
      </c>
      <c r="AD20" s="96">
        <v>0</v>
      </c>
      <c r="AE20" s="97">
        <f t="shared" si="10"/>
        <v>0</v>
      </c>
      <c r="AF20" s="95">
        <v>0</v>
      </c>
      <c r="AG20" s="96">
        <v>0</v>
      </c>
      <c r="AH20" s="97">
        <f t="shared" si="11"/>
        <v>0</v>
      </c>
      <c r="AI20" s="89"/>
      <c r="AJ20" s="89"/>
      <c r="AK20" s="89"/>
    </row>
    <row r="21" spans="1:37" ht="18.75" customHeight="1" x14ac:dyDescent="0.2">
      <c r="A21" s="82"/>
      <c r="B21" s="90">
        <v>2275</v>
      </c>
      <c r="C21" s="98" t="s">
        <v>68</v>
      </c>
      <c r="D21" s="99"/>
      <c r="E21" s="91">
        <f t="shared" si="1"/>
        <v>86670</v>
      </c>
      <c r="F21" s="92">
        <f t="shared" si="1"/>
        <v>36688.199999999997</v>
      </c>
      <c r="G21" s="117">
        <f t="shared" si="2"/>
        <v>49981.8</v>
      </c>
      <c r="H21" s="91">
        <f t="shared" si="3"/>
        <v>86670</v>
      </c>
      <c r="I21" s="92">
        <f t="shared" si="3"/>
        <v>36688.199999999997</v>
      </c>
      <c r="J21" s="94">
        <f t="shared" si="4"/>
        <v>49981.8</v>
      </c>
      <c r="K21" s="95">
        <v>86670</v>
      </c>
      <c r="L21" s="96">
        <v>36688.199999999997</v>
      </c>
      <c r="M21" s="97">
        <f t="shared" si="5"/>
        <v>49981.8</v>
      </c>
      <c r="N21" s="95">
        <v>0</v>
      </c>
      <c r="O21" s="96"/>
      <c r="P21" s="97">
        <f t="shared" si="6"/>
        <v>0</v>
      </c>
      <c r="Q21" s="95">
        <v>0</v>
      </c>
      <c r="R21" s="96">
        <v>0</v>
      </c>
      <c r="S21" s="97">
        <f t="shared" si="7"/>
        <v>0</v>
      </c>
      <c r="T21" s="95">
        <v>0</v>
      </c>
      <c r="U21" s="96">
        <v>0</v>
      </c>
      <c r="V21" s="97">
        <f t="shared" si="8"/>
        <v>0</v>
      </c>
      <c r="W21" s="95">
        <v>0</v>
      </c>
      <c r="X21" s="96">
        <v>0</v>
      </c>
      <c r="Y21" s="97">
        <f t="shared" si="9"/>
        <v>0</v>
      </c>
      <c r="Z21" s="95">
        <v>0</v>
      </c>
      <c r="AA21" s="96">
        <v>0</v>
      </c>
      <c r="AB21" s="97">
        <f t="shared" si="0"/>
        <v>0</v>
      </c>
      <c r="AC21" s="95">
        <v>0</v>
      </c>
      <c r="AD21" s="96">
        <v>0</v>
      </c>
      <c r="AE21" s="97">
        <f t="shared" si="10"/>
        <v>0</v>
      </c>
      <c r="AF21" s="95">
        <v>0</v>
      </c>
      <c r="AG21" s="96">
        <v>0</v>
      </c>
      <c r="AH21" s="97">
        <f t="shared" si="11"/>
        <v>0</v>
      </c>
      <c r="AI21" s="89"/>
      <c r="AJ21" s="89"/>
      <c r="AK21" s="89"/>
    </row>
    <row r="22" spans="1:37" ht="18.75" customHeight="1" x14ac:dyDescent="0.2">
      <c r="A22" s="82"/>
      <c r="B22" s="90">
        <v>2282</v>
      </c>
      <c r="C22" s="118" t="s">
        <v>69</v>
      </c>
      <c r="D22" s="118"/>
      <c r="E22" s="91">
        <f t="shared" si="1"/>
        <v>470</v>
      </c>
      <c r="F22" s="92">
        <f t="shared" si="1"/>
        <v>470</v>
      </c>
      <c r="G22" s="117">
        <f t="shared" si="2"/>
        <v>0</v>
      </c>
      <c r="H22" s="91">
        <f t="shared" si="3"/>
        <v>470</v>
      </c>
      <c r="I22" s="92">
        <f t="shared" si="3"/>
        <v>470</v>
      </c>
      <c r="J22" s="94">
        <f t="shared" si="4"/>
        <v>0</v>
      </c>
      <c r="K22" s="95">
        <v>470</v>
      </c>
      <c r="L22" s="96">
        <v>470</v>
      </c>
      <c r="M22" s="97">
        <f t="shared" si="5"/>
        <v>0</v>
      </c>
      <c r="N22" s="95">
        <v>0</v>
      </c>
      <c r="O22" s="96">
        <v>0</v>
      </c>
      <c r="P22" s="97">
        <f t="shared" si="6"/>
        <v>0</v>
      </c>
      <c r="Q22" s="95">
        <v>0</v>
      </c>
      <c r="R22" s="96">
        <v>0</v>
      </c>
      <c r="S22" s="97">
        <f t="shared" si="7"/>
        <v>0</v>
      </c>
      <c r="T22" s="95">
        <v>0</v>
      </c>
      <c r="U22" s="96">
        <v>0</v>
      </c>
      <c r="V22" s="97">
        <f t="shared" si="8"/>
        <v>0</v>
      </c>
      <c r="W22" s="95">
        <v>0</v>
      </c>
      <c r="X22" s="96">
        <v>0</v>
      </c>
      <c r="Y22" s="97">
        <f t="shared" si="9"/>
        <v>0</v>
      </c>
      <c r="Z22" s="95">
        <v>0</v>
      </c>
      <c r="AA22" s="96">
        <v>0</v>
      </c>
      <c r="AB22" s="97">
        <f t="shared" si="0"/>
        <v>0</v>
      </c>
      <c r="AC22" s="95">
        <v>0</v>
      </c>
      <c r="AD22" s="96">
        <v>0</v>
      </c>
      <c r="AE22" s="97">
        <f t="shared" si="10"/>
        <v>0</v>
      </c>
      <c r="AF22" s="95">
        <v>0</v>
      </c>
      <c r="AG22" s="96">
        <v>0</v>
      </c>
      <c r="AH22" s="97">
        <f t="shared" si="11"/>
        <v>0</v>
      </c>
      <c r="AI22" s="89"/>
      <c r="AJ22" s="89"/>
      <c r="AK22" s="89"/>
    </row>
    <row r="23" spans="1:37" ht="18.75" customHeight="1" x14ac:dyDescent="0.2">
      <c r="A23" s="82"/>
      <c r="B23" s="90">
        <v>2730</v>
      </c>
      <c r="C23" s="98" t="s">
        <v>70</v>
      </c>
      <c r="D23" s="99"/>
      <c r="E23" s="91">
        <f t="shared" si="1"/>
        <v>0</v>
      </c>
      <c r="F23" s="92">
        <f t="shared" si="1"/>
        <v>0</v>
      </c>
      <c r="G23" s="117">
        <f t="shared" si="2"/>
        <v>0</v>
      </c>
      <c r="H23" s="91">
        <f t="shared" si="3"/>
        <v>0</v>
      </c>
      <c r="I23" s="92">
        <f t="shared" si="3"/>
        <v>0</v>
      </c>
      <c r="J23" s="94">
        <f t="shared" si="4"/>
        <v>0</v>
      </c>
      <c r="K23" s="95">
        <v>0</v>
      </c>
      <c r="L23" s="96">
        <v>0</v>
      </c>
      <c r="M23" s="97">
        <f t="shared" si="5"/>
        <v>0</v>
      </c>
      <c r="N23" s="95">
        <v>0</v>
      </c>
      <c r="O23" s="96">
        <v>0</v>
      </c>
      <c r="P23" s="97">
        <f t="shared" si="6"/>
        <v>0</v>
      </c>
      <c r="Q23" s="95">
        <v>0</v>
      </c>
      <c r="R23" s="96">
        <v>0</v>
      </c>
      <c r="S23" s="97">
        <f t="shared" si="7"/>
        <v>0</v>
      </c>
      <c r="T23" s="95">
        <v>0</v>
      </c>
      <c r="U23" s="96">
        <v>0</v>
      </c>
      <c r="V23" s="97">
        <f t="shared" si="8"/>
        <v>0</v>
      </c>
      <c r="W23" s="95">
        <v>0</v>
      </c>
      <c r="X23" s="96">
        <v>0</v>
      </c>
      <c r="Y23" s="97">
        <f t="shared" si="9"/>
        <v>0</v>
      </c>
      <c r="Z23" s="95">
        <v>0</v>
      </c>
      <c r="AA23" s="96">
        <v>0</v>
      </c>
      <c r="AB23" s="97">
        <f t="shared" si="0"/>
        <v>0</v>
      </c>
      <c r="AC23" s="95">
        <v>0</v>
      </c>
      <c r="AD23" s="96">
        <v>0</v>
      </c>
      <c r="AE23" s="97">
        <f t="shared" si="10"/>
        <v>0</v>
      </c>
      <c r="AF23" s="95">
        <v>0</v>
      </c>
      <c r="AG23" s="96">
        <v>0</v>
      </c>
      <c r="AH23" s="97">
        <f t="shared" si="11"/>
        <v>0</v>
      </c>
      <c r="AI23" s="89"/>
      <c r="AJ23" s="89"/>
      <c r="AK23" s="89"/>
    </row>
    <row r="24" spans="1:37" ht="18.75" customHeight="1" x14ac:dyDescent="0.2">
      <c r="A24" s="82"/>
      <c r="B24" s="90">
        <v>2800</v>
      </c>
      <c r="C24" s="98" t="s">
        <v>71</v>
      </c>
      <c r="D24" s="99"/>
      <c r="E24" s="91">
        <f t="shared" si="1"/>
        <v>0</v>
      </c>
      <c r="F24" s="92">
        <f t="shared" si="1"/>
        <v>0</v>
      </c>
      <c r="G24" s="117">
        <f t="shared" si="2"/>
        <v>0</v>
      </c>
      <c r="H24" s="91">
        <f t="shared" si="3"/>
        <v>0</v>
      </c>
      <c r="I24" s="92">
        <f t="shared" si="3"/>
        <v>0</v>
      </c>
      <c r="J24" s="94">
        <f t="shared" si="4"/>
        <v>0</v>
      </c>
      <c r="K24" s="95">
        <v>0</v>
      </c>
      <c r="L24" s="96">
        <v>0</v>
      </c>
      <c r="M24" s="97">
        <f t="shared" si="5"/>
        <v>0</v>
      </c>
      <c r="N24" s="95">
        <v>0</v>
      </c>
      <c r="O24" s="96">
        <v>0</v>
      </c>
      <c r="P24" s="97">
        <f t="shared" si="6"/>
        <v>0</v>
      </c>
      <c r="Q24" s="95">
        <v>0</v>
      </c>
      <c r="R24" s="96">
        <v>0</v>
      </c>
      <c r="S24" s="97">
        <f t="shared" si="7"/>
        <v>0</v>
      </c>
      <c r="T24" s="95">
        <v>0</v>
      </c>
      <c r="U24" s="96">
        <v>0</v>
      </c>
      <c r="V24" s="97">
        <f t="shared" si="8"/>
        <v>0</v>
      </c>
      <c r="W24" s="95">
        <v>0</v>
      </c>
      <c r="X24" s="96">
        <v>0</v>
      </c>
      <c r="Y24" s="97">
        <f t="shared" si="9"/>
        <v>0</v>
      </c>
      <c r="Z24" s="95">
        <v>0</v>
      </c>
      <c r="AA24" s="96">
        <v>0</v>
      </c>
      <c r="AB24" s="97">
        <f t="shared" si="0"/>
        <v>0</v>
      </c>
      <c r="AC24" s="95">
        <v>0</v>
      </c>
      <c r="AD24" s="96">
        <v>0</v>
      </c>
      <c r="AE24" s="97">
        <f t="shared" si="10"/>
        <v>0</v>
      </c>
      <c r="AF24" s="95">
        <v>0</v>
      </c>
      <c r="AG24" s="96">
        <v>0</v>
      </c>
      <c r="AH24" s="97">
        <f t="shared" si="11"/>
        <v>0</v>
      </c>
      <c r="AI24" s="89"/>
      <c r="AJ24" s="89"/>
      <c r="AK24" s="89"/>
    </row>
    <row r="25" spans="1:37" ht="18.75" customHeight="1" x14ac:dyDescent="0.2">
      <c r="A25" s="82"/>
      <c r="B25" s="90">
        <v>3110</v>
      </c>
      <c r="C25" s="98" t="s">
        <v>72</v>
      </c>
      <c r="D25" s="99"/>
      <c r="E25" s="91">
        <f t="shared" si="1"/>
        <v>39900</v>
      </c>
      <c r="F25" s="92">
        <f t="shared" si="1"/>
        <v>39900</v>
      </c>
      <c r="G25" s="117">
        <f t="shared" si="2"/>
        <v>0</v>
      </c>
      <c r="H25" s="91">
        <f t="shared" si="3"/>
        <v>0</v>
      </c>
      <c r="I25" s="92">
        <f t="shared" si="3"/>
        <v>0</v>
      </c>
      <c r="J25" s="94">
        <f t="shared" si="4"/>
        <v>0</v>
      </c>
      <c r="K25" s="95">
        <v>0</v>
      </c>
      <c r="L25" s="96">
        <v>0</v>
      </c>
      <c r="M25" s="97">
        <f t="shared" si="5"/>
        <v>0</v>
      </c>
      <c r="N25" s="95">
        <v>0</v>
      </c>
      <c r="O25" s="96">
        <v>0</v>
      </c>
      <c r="P25" s="97">
        <f t="shared" si="6"/>
        <v>0</v>
      </c>
      <c r="Q25" s="95">
        <v>0</v>
      </c>
      <c r="R25" s="96">
        <v>0</v>
      </c>
      <c r="S25" s="97">
        <f t="shared" si="7"/>
        <v>0</v>
      </c>
      <c r="T25" s="95">
        <v>0</v>
      </c>
      <c r="U25" s="96">
        <v>0</v>
      </c>
      <c r="V25" s="97">
        <f t="shared" si="8"/>
        <v>0</v>
      </c>
      <c r="W25" s="95">
        <v>0</v>
      </c>
      <c r="X25" s="96">
        <v>0</v>
      </c>
      <c r="Y25" s="97">
        <f t="shared" si="9"/>
        <v>0</v>
      </c>
      <c r="Z25" s="95">
        <v>39900</v>
      </c>
      <c r="AA25" s="96">
        <v>39900</v>
      </c>
      <c r="AB25" s="97">
        <f t="shared" si="0"/>
        <v>0</v>
      </c>
      <c r="AC25" s="95">
        <v>0</v>
      </c>
      <c r="AD25" s="96">
        <v>0</v>
      </c>
      <c r="AE25" s="97">
        <f t="shared" si="10"/>
        <v>0</v>
      </c>
      <c r="AF25" s="95">
        <v>0</v>
      </c>
      <c r="AG25" s="96">
        <v>0</v>
      </c>
      <c r="AH25" s="97">
        <f t="shared" si="11"/>
        <v>0</v>
      </c>
      <c r="AI25" s="89"/>
      <c r="AJ25" s="89"/>
      <c r="AK25" s="89"/>
    </row>
    <row r="26" spans="1:37" ht="18.75" customHeight="1" x14ac:dyDescent="0.2">
      <c r="A26" s="82"/>
      <c r="B26" s="100">
        <v>3132</v>
      </c>
      <c r="C26" s="119" t="s">
        <v>73</v>
      </c>
      <c r="D26" s="120"/>
      <c r="E26" s="91">
        <f t="shared" si="1"/>
        <v>0</v>
      </c>
      <c r="F26" s="92">
        <f t="shared" si="1"/>
        <v>0</v>
      </c>
      <c r="G26" s="117">
        <f t="shared" si="2"/>
        <v>0</v>
      </c>
      <c r="H26" s="91">
        <f t="shared" si="3"/>
        <v>0</v>
      </c>
      <c r="I26" s="92">
        <f t="shared" si="3"/>
        <v>0</v>
      </c>
      <c r="J26" s="94">
        <f t="shared" si="4"/>
        <v>0</v>
      </c>
      <c r="K26" s="95">
        <v>0</v>
      </c>
      <c r="L26" s="96">
        <v>0</v>
      </c>
      <c r="M26" s="97">
        <f t="shared" si="5"/>
        <v>0</v>
      </c>
      <c r="N26" s="95">
        <v>0</v>
      </c>
      <c r="O26" s="96">
        <v>0</v>
      </c>
      <c r="P26" s="97">
        <f t="shared" si="6"/>
        <v>0</v>
      </c>
      <c r="Q26" s="95">
        <v>0</v>
      </c>
      <c r="R26" s="96">
        <v>0</v>
      </c>
      <c r="S26" s="97">
        <f t="shared" si="7"/>
        <v>0</v>
      </c>
      <c r="T26" s="95">
        <v>0</v>
      </c>
      <c r="U26" s="96">
        <v>0</v>
      </c>
      <c r="V26" s="97">
        <f t="shared" si="8"/>
        <v>0</v>
      </c>
      <c r="W26" s="95">
        <v>0</v>
      </c>
      <c r="X26" s="96">
        <v>0</v>
      </c>
      <c r="Y26" s="97">
        <f t="shared" si="9"/>
        <v>0</v>
      </c>
      <c r="Z26" s="95">
        <v>0</v>
      </c>
      <c r="AA26" s="96">
        <v>0</v>
      </c>
      <c r="AB26" s="97">
        <f t="shared" si="0"/>
        <v>0</v>
      </c>
      <c r="AC26" s="95">
        <v>0</v>
      </c>
      <c r="AD26" s="96">
        <v>0</v>
      </c>
      <c r="AE26" s="97">
        <f t="shared" si="10"/>
        <v>0</v>
      </c>
      <c r="AF26" s="95">
        <v>0</v>
      </c>
      <c r="AG26" s="96">
        <v>0</v>
      </c>
      <c r="AH26" s="97">
        <f t="shared" si="11"/>
        <v>0</v>
      </c>
      <c r="AI26" s="89"/>
      <c r="AJ26" s="89"/>
      <c r="AK26" s="89"/>
    </row>
    <row r="27" spans="1:37" ht="18.75" customHeight="1" thickBot="1" x14ac:dyDescent="0.25">
      <c r="A27" s="82"/>
      <c r="B27" s="100">
        <v>3142</v>
      </c>
      <c r="C27" s="121" t="s">
        <v>74</v>
      </c>
      <c r="D27" s="121"/>
      <c r="E27" s="101">
        <f t="shared" si="1"/>
        <v>0</v>
      </c>
      <c r="F27" s="102">
        <f t="shared" si="1"/>
        <v>0</v>
      </c>
      <c r="G27" s="122">
        <f>E27-F27</f>
        <v>0</v>
      </c>
      <c r="H27" s="101">
        <f t="shared" si="3"/>
        <v>0</v>
      </c>
      <c r="I27" s="102">
        <f t="shared" si="3"/>
        <v>0</v>
      </c>
      <c r="J27" s="103">
        <f>H27-I27</f>
        <v>0</v>
      </c>
      <c r="K27" s="104">
        <v>0</v>
      </c>
      <c r="L27" s="96">
        <v>0</v>
      </c>
      <c r="M27" s="105">
        <f>K27-L27</f>
        <v>0</v>
      </c>
      <c r="N27" s="104">
        <v>0</v>
      </c>
      <c r="O27" s="96">
        <v>0</v>
      </c>
      <c r="P27" s="105">
        <f>N27-O27</f>
        <v>0</v>
      </c>
      <c r="Q27" s="104">
        <v>0</v>
      </c>
      <c r="R27" s="96">
        <v>0</v>
      </c>
      <c r="S27" s="105">
        <f>Q27-R27</f>
        <v>0</v>
      </c>
      <c r="T27" s="104">
        <v>0</v>
      </c>
      <c r="U27" s="96">
        <v>0</v>
      </c>
      <c r="V27" s="105">
        <f>T27-U27</f>
        <v>0</v>
      </c>
      <c r="W27" s="104">
        <v>0</v>
      </c>
      <c r="X27" s="96">
        <v>0</v>
      </c>
      <c r="Y27" s="105">
        <f>W27-X27</f>
        <v>0</v>
      </c>
      <c r="Z27" s="104">
        <v>0</v>
      </c>
      <c r="AA27" s="96">
        <v>0</v>
      </c>
      <c r="AB27" s="105">
        <f t="shared" si="0"/>
        <v>0</v>
      </c>
      <c r="AC27" s="104">
        <v>0</v>
      </c>
      <c r="AD27" s="96">
        <v>0</v>
      </c>
      <c r="AE27" s="105">
        <f>AC27-AD27</f>
        <v>0</v>
      </c>
      <c r="AF27" s="104">
        <v>0</v>
      </c>
      <c r="AG27" s="96">
        <v>0</v>
      </c>
      <c r="AH27" s="105">
        <f>AF27-AG27</f>
        <v>0</v>
      </c>
      <c r="AI27" s="89"/>
      <c r="AJ27" s="89"/>
      <c r="AK27" s="89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20C6-D610-4B70-B81E-D064702EB885}">
  <sheetPr codeName="Лист15"/>
  <dimension ref="A1:O124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6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Тишковичі'!B4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9">
        <f>SUM(D6:D52)</f>
        <v>23647</v>
      </c>
      <c r="E4" s="6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'ЗДО Тишковичі'!I11</f>
        <v>224515.28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>
        <v>201</v>
      </c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>
        <v>202</v>
      </c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>
        <v>203</v>
      </c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>
        <v>205</v>
      </c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12994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SUM(C19:C37)</f>
        <v>12994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834.5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300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f>5105+990</f>
        <v>6095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11</v>
      </c>
      <c r="C22" s="16">
        <f>3108.5+2656</f>
        <v>5764.5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/>
      <c r="B36" s="19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20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0">
        <v>2210.6</v>
      </c>
      <c r="B38" s="11" t="s">
        <v>12</v>
      </c>
      <c r="C38" s="11"/>
      <c r="D38" s="12">
        <v>4998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>
        <v>2210.6999999999998</v>
      </c>
      <c r="B39" s="11" t="s">
        <v>13</v>
      </c>
      <c r="C39" s="11"/>
      <c r="D39" s="12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idden="1" collapsed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9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>
        <v>2210.8000000000002</v>
      </c>
      <c r="B45" s="11" t="s">
        <v>14</v>
      </c>
      <c r="C45" s="11"/>
      <c r="D45" s="12">
        <v>1020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>
        <v>2210.9</v>
      </c>
      <c r="B46" s="11" t="s">
        <v>15</v>
      </c>
      <c r="C46" s="11"/>
      <c r="D46" s="12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3"/>
      <c r="B47" s="14"/>
      <c r="C47" s="15">
        <f>SUM(C48:C51)</f>
        <v>0</v>
      </c>
      <c r="D47" s="16"/>
      <c r="E47" s="17">
        <f>D46-C47</f>
        <v>0</v>
      </c>
    </row>
    <row r="48" spans="1:15" hidden="1" collapsed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20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>
        <v>2211.9</v>
      </c>
      <c r="B52" s="11" t="s">
        <v>16</v>
      </c>
      <c r="C52" s="11"/>
      <c r="D52" s="12">
        <f>C53</f>
        <v>4635</v>
      </c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3"/>
      <c r="B53" s="14"/>
      <c r="C53" s="15">
        <f>SUM(C54:C64)</f>
        <v>4635</v>
      </c>
      <c r="D53" s="16"/>
      <c r="E53" s="17">
        <f>D52-C53</f>
        <v>0</v>
      </c>
    </row>
    <row r="54" spans="1:15" collapsed="1" x14ac:dyDescent="0.3">
      <c r="A54" s="10"/>
      <c r="B54" s="19" t="s">
        <v>17</v>
      </c>
      <c r="C54" s="16">
        <v>870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10"/>
      <c r="B55" s="19" t="s">
        <v>18</v>
      </c>
      <c r="C55" s="16">
        <v>3765</v>
      </c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19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19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19</v>
      </c>
    </row>
    <row r="68" spans="1:15" ht="39.75" customHeight="1" x14ac:dyDescent="0.3">
      <c r="A68" s="4">
        <v>2240</v>
      </c>
      <c r="B68" s="5" t="s">
        <v>20</v>
      </c>
      <c r="C68" s="5"/>
      <c r="D68" s="129">
        <f>SUM(D70:D107)</f>
        <v>17795.79</v>
      </c>
      <c r="E68" s="6">
        <f>D69-D68</f>
        <v>93224.760000000009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'ЗДО Тишковичі'!I14</f>
        <v>111020.55</v>
      </c>
      <c r="E69" s="7" t="b">
        <f>D69=D68</f>
        <v>0</v>
      </c>
    </row>
    <row r="70" spans="1:15" collapsed="1" x14ac:dyDescent="0.3">
      <c r="A70" s="13">
        <v>2240.1</v>
      </c>
      <c r="B70" s="11" t="s">
        <v>21</v>
      </c>
      <c r="C70" s="11"/>
      <c r="D70" s="12">
        <v>8380.7999999999993</v>
      </c>
    </row>
    <row r="71" spans="1:15" hidden="1" x14ac:dyDescent="0.3">
      <c r="A71" s="13">
        <v>2240.1999999999998</v>
      </c>
      <c r="B71" s="24" t="s">
        <v>22</v>
      </c>
      <c r="C71" s="25"/>
      <c r="D71" s="12"/>
    </row>
    <row r="72" spans="1:15" ht="18.75" hidden="1" customHeight="1" x14ac:dyDescent="0.3">
      <c r="A72" s="13">
        <v>2240.3000000000002</v>
      </c>
      <c r="B72" s="24" t="s">
        <v>23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24</v>
      </c>
      <c r="C79" s="25"/>
      <c r="D79" s="12"/>
    </row>
    <row r="80" spans="1:15" hidden="1" x14ac:dyDescent="0.3">
      <c r="A80" s="13">
        <v>2240.5</v>
      </c>
      <c r="B80" s="24" t="s">
        <v>25</v>
      </c>
      <c r="C80" s="25"/>
      <c r="D80" s="12"/>
    </row>
    <row r="81" spans="1:15" hidden="1" outlineLevel="1" x14ac:dyDescent="0.3">
      <c r="A81" s="13"/>
      <c r="B81" s="14"/>
      <c r="C81" s="15">
        <f>SUM(C82:C89)</f>
        <v>0</v>
      </c>
      <c r="D81" s="16"/>
      <c r="E81" s="17">
        <f>D80-C81</f>
        <v>0</v>
      </c>
    </row>
    <row r="82" spans="1:15" ht="17.25" hidden="1" customHeight="1" collapsed="1" x14ac:dyDescent="0.3">
      <c r="A82" s="13"/>
      <c r="B82" s="26"/>
      <c r="C82" s="16"/>
      <c r="D82" s="16"/>
    </row>
    <row r="83" spans="1:15" ht="17.25" hidden="1" customHeight="1" x14ac:dyDescent="0.3">
      <c r="A83" s="13"/>
      <c r="B83" s="26"/>
      <c r="C83" s="16"/>
      <c r="D83" s="16"/>
    </row>
    <row r="84" spans="1:15" ht="28.5" hidden="1" customHeight="1" x14ac:dyDescent="0.3">
      <c r="A84" s="13"/>
      <c r="B84" s="26"/>
      <c r="C84" s="16"/>
      <c r="D84" s="16"/>
    </row>
    <row r="85" spans="1:15" hidden="1" x14ac:dyDescent="0.3">
      <c r="A85" s="13"/>
      <c r="B85" s="18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4" t="s">
        <v>26</v>
      </c>
      <c r="C90" s="25"/>
      <c r="D90" s="12"/>
    </row>
    <row r="91" spans="1:15" hidden="1" x14ac:dyDescent="0.3">
      <c r="A91" s="13">
        <v>2240.6999999999998</v>
      </c>
      <c r="B91" s="24" t="s">
        <v>27</v>
      </c>
      <c r="C91" s="25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4" t="s">
        <v>28</v>
      </c>
      <c r="C97" s="25"/>
      <c r="D97" s="12">
        <v>108.6</v>
      </c>
    </row>
    <row r="98" spans="1:5" x14ac:dyDescent="0.3">
      <c r="A98" s="13">
        <v>2240.9</v>
      </c>
      <c r="B98" s="24" t="s">
        <v>29</v>
      </c>
      <c r="C98" s="25"/>
      <c r="D98" s="12">
        <v>1512.06</v>
      </c>
    </row>
    <row r="99" spans="1:5" hidden="1" x14ac:dyDescent="0.3">
      <c r="A99" s="13">
        <v>2241.1</v>
      </c>
      <c r="B99" s="24" t="s">
        <v>30</v>
      </c>
      <c r="C99" s="25"/>
      <c r="D99" s="12"/>
    </row>
    <row r="100" spans="1:5" hidden="1" x14ac:dyDescent="0.3">
      <c r="A100" s="13">
        <v>2241.1999999999998</v>
      </c>
      <c r="B100" s="24" t="s">
        <v>31</v>
      </c>
      <c r="C100" s="25"/>
      <c r="D100" s="12"/>
    </row>
    <row r="101" spans="1:5" x14ac:dyDescent="0.3">
      <c r="A101" s="13">
        <v>2241.3000000000002</v>
      </c>
      <c r="B101" s="24" t="s">
        <v>32</v>
      </c>
      <c r="C101" s="25"/>
      <c r="D101" s="12">
        <f>280+280+280+280+280+280+280+280+280</f>
        <v>2520</v>
      </c>
    </row>
    <row r="102" spans="1:5" hidden="1" x14ac:dyDescent="0.3">
      <c r="A102" s="13">
        <v>2241.4</v>
      </c>
      <c r="B102" s="24" t="s">
        <v>33</v>
      </c>
      <c r="C102" s="25"/>
      <c r="D102" s="12"/>
    </row>
    <row r="103" spans="1:5" hidden="1" x14ac:dyDescent="0.3">
      <c r="A103" s="13">
        <v>2241.5</v>
      </c>
      <c r="B103" s="24" t="s">
        <v>34</v>
      </c>
      <c r="C103" s="25"/>
      <c r="D103" s="12"/>
    </row>
    <row r="104" spans="1:5" ht="38.25" hidden="1" customHeight="1" x14ac:dyDescent="0.3">
      <c r="A104" s="13">
        <v>2241.6</v>
      </c>
      <c r="B104" s="27" t="s">
        <v>35</v>
      </c>
      <c r="C104" s="25"/>
      <c r="D104" s="12"/>
    </row>
    <row r="105" spans="1:5" hidden="1" x14ac:dyDescent="0.3">
      <c r="A105" s="13">
        <v>2241.6999999999998</v>
      </c>
      <c r="B105" s="24" t="s">
        <v>36</v>
      </c>
      <c r="C105" s="25"/>
      <c r="D105" s="12"/>
    </row>
    <row r="106" spans="1:5" x14ac:dyDescent="0.3">
      <c r="A106" s="13"/>
      <c r="B106" s="24" t="s">
        <v>37</v>
      </c>
      <c r="C106" s="25"/>
      <c r="D106" s="12">
        <f>163*2+163+163+163+163+163+163</f>
        <v>1304</v>
      </c>
    </row>
    <row r="107" spans="1:5" x14ac:dyDescent="0.3">
      <c r="A107" s="13">
        <v>2241.9</v>
      </c>
      <c r="B107" s="24" t="s">
        <v>38</v>
      </c>
      <c r="C107" s="25"/>
      <c r="D107" s="12">
        <f>C108</f>
        <v>3970.33</v>
      </c>
    </row>
    <row r="108" spans="1:5" hidden="1" outlineLevel="1" x14ac:dyDescent="0.3">
      <c r="A108" s="13"/>
      <c r="B108" s="14"/>
      <c r="C108" s="15">
        <f>SUM(C109:C123)</f>
        <v>3970.33</v>
      </c>
      <c r="D108" s="28"/>
      <c r="E108" s="17">
        <f>D107-C108</f>
        <v>0</v>
      </c>
    </row>
    <row r="109" spans="1:5" collapsed="1" x14ac:dyDescent="0.3">
      <c r="A109" s="13"/>
      <c r="B109" s="26" t="s">
        <v>39</v>
      </c>
      <c r="C109" s="16">
        <f>1255.69+498.72+1315.92</f>
        <v>3070.33</v>
      </c>
      <c r="D109" s="16"/>
    </row>
    <row r="110" spans="1:5" x14ac:dyDescent="0.3">
      <c r="A110" s="13"/>
      <c r="B110" s="29" t="s">
        <v>40</v>
      </c>
      <c r="C110" s="16">
        <f>200+300+100+100+100+100</f>
        <v>900</v>
      </c>
      <c r="D110" s="16"/>
    </row>
    <row r="111" spans="1:5" hidden="1" x14ac:dyDescent="0.3">
      <c r="A111" s="13"/>
      <c r="B111" s="26"/>
      <c r="C111" s="16"/>
      <c r="D111" s="16"/>
    </row>
    <row r="112" spans="1:5" hidden="1" x14ac:dyDescent="0.3">
      <c r="A112" s="13"/>
      <c r="B112" s="26"/>
      <c r="C112" s="16"/>
      <c r="D112" s="16"/>
    </row>
    <row r="113" spans="1:4" hidden="1" x14ac:dyDescent="0.3">
      <c r="A113" s="13"/>
      <c r="B113" s="26"/>
      <c r="C113" s="16"/>
      <c r="D113" s="16"/>
    </row>
    <row r="114" spans="1:4" hidden="1" x14ac:dyDescent="0.3">
      <c r="A114" s="13"/>
      <c r="B114" s="26"/>
      <c r="C114" s="16"/>
      <c r="D114" s="16"/>
    </row>
    <row r="115" spans="1:4" hidden="1" x14ac:dyDescent="0.3">
      <c r="A115" s="13"/>
      <c r="B115" s="30"/>
      <c r="C115" s="16"/>
      <c r="D115" s="16"/>
    </row>
    <row r="116" spans="1:4" hidden="1" x14ac:dyDescent="0.3">
      <c r="A116" s="13"/>
      <c r="B116" s="19"/>
      <c r="C116" s="16"/>
      <c r="D116" s="16"/>
    </row>
    <row r="117" spans="1:4" hidden="1" x14ac:dyDescent="0.3">
      <c r="A117" s="13"/>
      <c r="B117" s="19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1"/>
      <c r="D122" s="3" t="b">
        <f>D68=D69</f>
        <v>0</v>
      </c>
    </row>
    <row r="123" spans="1:4" hidden="1" collapsed="1" x14ac:dyDescent="0.3">
      <c r="B123" s="31"/>
    </row>
    <row r="124" spans="1:4" ht="18" hidden="1" customHeight="1" x14ac:dyDescent="0.3"/>
  </sheetData>
  <sheetProtection sheet="1" objects="1" scenarios="1"/>
  <mergeCells count="32">
    <mergeCell ref="B106:C106"/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2026-03-26T13:07:17Z</dcterms:created>
  <dcterms:modified xsi:type="dcterms:W3CDTF">2026-03-26T13:07:18Z</dcterms:modified>
</cp:coreProperties>
</file>